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G:\Business\Sal\COVID-19\"/>
    </mc:Choice>
  </mc:AlternateContent>
  <xr:revisionPtr revIDLastSave="0" documentId="13_ncr:1_{A0DA99E9-91D5-4EFC-A419-2B5668092AFE}" xr6:coauthVersionLast="45" xr6:coauthVersionMax="45" xr10:uidLastSave="{00000000-0000-0000-0000-000000000000}"/>
  <bookViews>
    <workbookView xWindow="525" yWindow="240" windowWidth="28275" windowHeight="15360" xr2:uid="{00000000-000D-0000-FFFF-FFFF00000000}"/>
  </bookViews>
  <sheets>
    <sheet name="Instructions" sheetId="4" r:id="rId1"/>
    <sheet name="PPE Calculator - Agencies" sheetId="3"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6" i="4" l="1"/>
  <c r="G66" i="4"/>
  <c r="F66" i="4"/>
  <c r="E66" i="4"/>
  <c r="D66" i="4"/>
  <c r="C66" i="4"/>
  <c r="J66" i="4" s="1"/>
  <c r="B66" i="4"/>
  <c r="J65" i="4"/>
  <c r="I65" i="4"/>
  <c r="K65" i="4" s="1"/>
  <c r="J64" i="4"/>
  <c r="I64" i="4"/>
  <c r="K64" i="4" s="1"/>
  <c r="J63" i="4"/>
  <c r="I63" i="4"/>
  <c r="A32" i="3"/>
  <c r="A33" i="3"/>
  <c r="A34" i="3"/>
  <c r="A35" i="3"/>
  <c r="A36" i="3"/>
  <c r="A37" i="3"/>
  <c r="A38" i="3"/>
  <c r="A31" i="3"/>
  <c r="I66" i="4" l="1"/>
  <c r="C80" i="4" s="1"/>
  <c r="K63" i="4"/>
  <c r="C69" i="4"/>
  <c r="K66" i="4"/>
  <c r="F80" i="4"/>
  <c r="G80" i="4"/>
  <c r="H80" i="4"/>
  <c r="K19" i="3"/>
  <c r="M19" i="3" s="1"/>
  <c r="H19" i="3"/>
  <c r="K18" i="3"/>
  <c r="M18" i="3" s="1"/>
  <c r="H18" i="3"/>
  <c r="K17" i="3"/>
  <c r="M17" i="3" s="1"/>
  <c r="H17" i="3"/>
  <c r="K16" i="3"/>
  <c r="M16" i="3" s="1"/>
  <c r="H16" i="3"/>
  <c r="K15" i="3"/>
  <c r="M15" i="3" s="1"/>
  <c r="H15" i="3"/>
  <c r="K14" i="3"/>
  <c r="M14" i="3" s="1"/>
  <c r="H14" i="3"/>
  <c r="K13" i="3"/>
  <c r="M13" i="3" s="1"/>
  <c r="H13" i="3"/>
  <c r="K12" i="3"/>
  <c r="M12" i="3" s="1"/>
  <c r="H12" i="3"/>
  <c r="H11" i="3"/>
  <c r="I11" i="3" s="1"/>
  <c r="C39" i="3"/>
  <c r="C38" i="3"/>
  <c r="C37" i="3"/>
  <c r="C36" i="3"/>
  <c r="C35" i="3"/>
  <c r="C34" i="3"/>
  <c r="C33" i="3"/>
  <c r="C32" i="3"/>
  <c r="C31" i="3"/>
  <c r="E25" i="3"/>
  <c r="G20" i="3"/>
  <c r="F20" i="3"/>
  <c r="E20" i="3"/>
  <c r="D20" i="3"/>
  <c r="C20" i="3"/>
  <c r="B20" i="3"/>
  <c r="B80" i="4" l="1"/>
  <c r="C79" i="4"/>
  <c r="C77" i="4"/>
  <c r="C78" i="4"/>
  <c r="D80" i="4"/>
  <c r="E80" i="4"/>
  <c r="C67" i="4"/>
  <c r="C68" i="4" s="1"/>
  <c r="H79" i="4"/>
  <c r="H78" i="4"/>
  <c r="H77" i="4"/>
  <c r="G78" i="4"/>
  <c r="G79" i="4"/>
  <c r="G77" i="4"/>
  <c r="F78" i="4"/>
  <c r="F77" i="4"/>
  <c r="F79" i="4"/>
  <c r="D77" i="4"/>
  <c r="D79" i="4"/>
  <c r="B79" i="4"/>
  <c r="B77" i="4"/>
  <c r="B78" i="4"/>
  <c r="B36" i="3"/>
  <c r="B32" i="3"/>
  <c r="B33" i="3"/>
  <c r="I12" i="3"/>
  <c r="J12" i="3" s="1"/>
  <c r="I13" i="3"/>
  <c r="J13" i="3" s="1"/>
  <c r="I14" i="3"/>
  <c r="J14" i="3" s="1"/>
  <c r="I15" i="3"/>
  <c r="J15" i="3" s="1"/>
  <c r="I16" i="3"/>
  <c r="J16" i="3" s="1"/>
  <c r="I17" i="3"/>
  <c r="J17" i="3" s="1"/>
  <c r="I18" i="3"/>
  <c r="J18" i="3" s="1"/>
  <c r="I19" i="3"/>
  <c r="J19" i="3" s="1"/>
  <c r="E34" i="3"/>
  <c r="E37" i="3"/>
  <c r="B39" i="3"/>
  <c r="E33" i="3"/>
  <c r="H37" i="3"/>
  <c r="F33" i="3"/>
  <c r="B37" i="3"/>
  <c r="C40" i="3"/>
  <c r="G36" i="3"/>
  <c r="H33" i="3"/>
  <c r="D39" i="3"/>
  <c r="E39" i="3"/>
  <c r="B34" i="3"/>
  <c r="D36" i="3"/>
  <c r="F37" i="3"/>
  <c r="F39" i="3"/>
  <c r="G39" i="3"/>
  <c r="H34" i="3"/>
  <c r="E36" i="3"/>
  <c r="D33" i="3"/>
  <c r="F34" i="3"/>
  <c r="F36" i="3"/>
  <c r="F38" i="3"/>
  <c r="D38" i="3"/>
  <c r="E38" i="3"/>
  <c r="G33" i="3"/>
  <c r="B38" i="3"/>
  <c r="F32" i="3"/>
  <c r="E32" i="3"/>
  <c r="D32" i="3"/>
  <c r="H20" i="3"/>
  <c r="J11" i="3"/>
  <c r="K11" i="3" s="1"/>
  <c r="F35" i="3"/>
  <c r="E35" i="3"/>
  <c r="D35" i="3"/>
  <c r="B35" i="3"/>
  <c r="G37" i="3"/>
  <c r="D34" i="3"/>
  <c r="D37" i="3"/>
  <c r="J80" i="4" l="1"/>
  <c r="D78" i="4"/>
  <c r="E77" i="4"/>
  <c r="J77" i="4" s="1"/>
  <c r="E79" i="4"/>
  <c r="I79" i="4" s="1"/>
  <c r="K79" i="4" s="1"/>
  <c r="E78" i="4"/>
  <c r="I78" i="4" s="1"/>
  <c r="K78" i="4" s="1"/>
  <c r="C83" i="4"/>
  <c r="I80" i="4"/>
  <c r="C81" i="4" s="1"/>
  <c r="C82" i="4" s="1"/>
  <c r="E31" i="3"/>
  <c r="I31" i="3"/>
  <c r="L11" i="3"/>
  <c r="I34" i="3"/>
  <c r="L14" i="3"/>
  <c r="J34" i="3" s="1"/>
  <c r="I33" i="3"/>
  <c r="L13" i="3"/>
  <c r="J33" i="3" s="1"/>
  <c r="L18" i="3"/>
  <c r="J38" i="3" s="1"/>
  <c r="I38" i="3"/>
  <c r="L17" i="3"/>
  <c r="J37" i="3" s="1"/>
  <c r="I37" i="3"/>
  <c r="L12" i="3"/>
  <c r="J32" i="3" s="1"/>
  <c r="I32" i="3"/>
  <c r="L16" i="3"/>
  <c r="J36" i="3" s="1"/>
  <c r="I36" i="3"/>
  <c r="I39" i="3"/>
  <c r="L19" i="3"/>
  <c r="J39" i="3" s="1"/>
  <c r="L15" i="3"/>
  <c r="J35" i="3" s="1"/>
  <c r="I35" i="3"/>
  <c r="I20" i="3"/>
  <c r="H39" i="3"/>
  <c r="H36" i="3"/>
  <c r="G34" i="3"/>
  <c r="G32" i="3"/>
  <c r="H32" i="3"/>
  <c r="J20" i="3"/>
  <c r="G35" i="3"/>
  <c r="H35" i="3"/>
  <c r="G38" i="3"/>
  <c r="H38" i="3"/>
  <c r="J79" i="4" l="1"/>
  <c r="I77" i="4"/>
  <c r="K77" i="4" s="1"/>
  <c r="J78" i="4"/>
  <c r="K80" i="4"/>
  <c r="F31" i="3"/>
  <c r="B31" i="3"/>
  <c r="B40" i="3" s="1"/>
  <c r="K20" i="3"/>
  <c r="M11" i="3"/>
  <c r="M20" i="3" s="1"/>
  <c r="D31" i="3"/>
  <c r="D40" i="3" s="1"/>
  <c r="E40" i="3"/>
  <c r="J31" i="3"/>
  <c r="J40" i="3" s="1"/>
  <c r="L20" i="3"/>
  <c r="I40" i="3"/>
  <c r="F40" i="3" l="1"/>
  <c r="H31" i="3"/>
  <c r="H40" i="3" s="1"/>
  <c r="G31" i="3"/>
  <c r="G40" i="3" l="1"/>
</calcChain>
</file>

<file path=xl/sharedStrings.xml><?xml version="1.0" encoding="utf-8"?>
<sst xmlns="http://schemas.openxmlformats.org/spreadsheetml/2006/main" count="165" uniqueCount="129">
  <si>
    <t>SILS</t>
  </si>
  <si>
    <t>Other (Family Home, APSWs etc)</t>
  </si>
  <si>
    <t>Host Family (adults and children)</t>
  </si>
  <si>
    <t>C</t>
  </si>
  <si>
    <t>D</t>
  </si>
  <si>
    <t>E</t>
  </si>
  <si>
    <t>F</t>
  </si>
  <si>
    <t>Group Living Children</t>
  </si>
  <si>
    <t>G</t>
  </si>
  <si>
    <t>H</t>
  </si>
  <si>
    <t>I</t>
  </si>
  <si>
    <t>J</t>
  </si>
  <si>
    <t>K</t>
  </si>
  <si>
    <t>L</t>
  </si>
  <si>
    <t>M</t>
  </si>
  <si>
    <t>Intensive Support</t>
  </si>
  <si>
    <t>Total</t>
  </si>
  <si>
    <t>T</t>
  </si>
  <si>
    <t>Masks</t>
  </si>
  <si>
    <t>W</t>
  </si>
  <si>
    <t>Th</t>
  </si>
  <si>
    <t>Sat</t>
  </si>
  <si>
    <t>Sun</t>
  </si>
  <si>
    <t>Shift 1</t>
  </si>
  <si>
    <t>Shift 2</t>
  </si>
  <si>
    <t>Shift 3</t>
  </si>
  <si>
    <t>All Days</t>
  </si>
  <si>
    <t># of Hours</t>
  </si>
  <si>
    <t>All Shifts</t>
  </si>
  <si>
    <t>Total Person-Shifts</t>
  </si>
  <si>
    <t>Total FTEs</t>
  </si>
  <si>
    <t>Ave Daily # of Worker-Shifts</t>
  </si>
  <si>
    <t>Infected Clients (C19)</t>
  </si>
  <si>
    <t>Potential C19 Clients</t>
  </si>
  <si>
    <t>Potential Presumed C19 Clients (suspected)</t>
  </si>
  <si>
    <t>Potential COVID-19 Cases</t>
  </si>
  <si>
    <t>Infected &amp; Presumed COVID-19 Cases</t>
  </si>
  <si>
    <t># of Clients</t>
  </si>
  <si>
    <t>Unaffected</t>
  </si>
  <si>
    <t>Staff (FTEs)</t>
  </si>
  <si>
    <t>Total Numbers</t>
  </si>
  <si>
    <t>Disposable Gowns</t>
  </si>
  <si>
    <t>Non-Direct Support Staff (FTEs)</t>
  </si>
  <si>
    <t>Usage - # / Person / 24-Hour Day</t>
  </si>
  <si>
    <t>PPEs - Staff</t>
  </si>
  <si>
    <t>PPEs - Clients</t>
  </si>
  <si>
    <t>Prevalence (%)</t>
  </si>
  <si>
    <t>Gloves (pairs)</t>
  </si>
  <si>
    <r>
      <t xml:space="preserve">Gowns &amp; Face Shield </t>
    </r>
    <r>
      <rPr>
        <b/>
        <sz val="8"/>
        <rFont val="Calibri"/>
        <family val="2"/>
      </rPr>
      <t>- 3-Day Supply 
Re-Usable</t>
    </r>
  </si>
  <si>
    <t>Re-Usable Gowns &amp; Face Shield for Staff is 3-Day Supply</t>
  </si>
  <si>
    <t xml:space="preserve"> 7-Day Week(s)</t>
  </si>
  <si>
    <t>FTEs:</t>
  </si>
  <si>
    <r>
      <t xml:space="preserve">Unaffected Clients
</t>
    </r>
    <r>
      <rPr>
        <b/>
        <sz val="14"/>
        <color theme="1"/>
        <rFont val="Calibri"/>
        <family val="2"/>
      </rPr>
      <t xml:space="preserve">
</t>
    </r>
    <r>
      <rPr>
        <b/>
        <sz val="11"/>
        <color theme="1"/>
        <rFont val="Calibri"/>
        <family val="2"/>
      </rPr>
      <t>Masks</t>
    </r>
  </si>
  <si>
    <r>
      <rPr>
        <b/>
        <vertAlign val="superscript"/>
        <sz val="9"/>
        <color rgb="FF000000"/>
        <rFont val="Calibri"/>
        <family val="2"/>
      </rPr>
      <t>2</t>
    </r>
    <r>
      <rPr>
        <b/>
        <sz val="9"/>
        <color rgb="FF000000"/>
        <rFont val="Calibri"/>
        <family val="2"/>
      </rPr>
      <t xml:space="preserve">  Affected clients consists of Infected / Presumed, Potential Infected and Presumed clients</t>
    </r>
  </si>
  <si>
    <t>Total Potential Clients</t>
  </si>
  <si>
    <t>Staff (FTEs) -Potential Clients</t>
  </si>
  <si>
    <r>
      <t xml:space="preserve">Presumed C19 Clients </t>
    </r>
    <r>
      <rPr>
        <b/>
        <sz val="10"/>
        <color theme="1"/>
        <rFont val="Calibri"/>
        <family val="2"/>
      </rPr>
      <t>(suspected)</t>
    </r>
    <r>
      <rPr>
        <b/>
        <sz val="11"/>
        <color theme="1"/>
        <rFont val="Calibri"/>
        <family val="2"/>
      </rPr>
      <t xml:space="preserve"> </t>
    </r>
    <r>
      <rPr>
        <b/>
        <vertAlign val="superscript"/>
        <sz val="11"/>
        <color theme="1"/>
        <rFont val="Calibri"/>
        <family val="2"/>
      </rPr>
      <t>1</t>
    </r>
  </si>
  <si>
    <r>
      <t xml:space="preserve">Staff (FTEs) - Infected / Presumed Clients </t>
    </r>
    <r>
      <rPr>
        <b/>
        <vertAlign val="superscript"/>
        <sz val="11"/>
        <color theme="1"/>
        <rFont val="Calibri"/>
        <family val="2"/>
      </rPr>
      <t>1</t>
    </r>
  </si>
  <si>
    <t>VAW Shelter</t>
  </si>
  <si>
    <t>YJ Residential</t>
  </si>
  <si>
    <t>Group Home (adults)</t>
  </si>
  <si>
    <r>
      <t xml:space="preserve">Working with … Affected Clients </t>
    </r>
    <r>
      <rPr>
        <b/>
        <vertAlign val="superscript"/>
        <sz val="11"/>
        <color theme="1"/>
        <rFont val="Calibri"/>
        <family val="2"/>
      </rPr>
      <t>2</t>
    </r>
  </si>
  <si>
    <r>
      <t xml:space="preserve">… Unaffected Clients </t>
    </r>
    <r>
      <rPr>
        <b/>
        <vertAlign val="superscript"/>
        <sz val="11"/>
        <color theme="1"/>
        <rFont val="Calibri"/>
        <family val="2"/>
      </rPr>
      <t>3</t>
    </r>
  </si>
  <si>
    <r>
      <rPr>
        <b/>
        <vertAlign val="superscript"/>
        <sz val="9"/>
        <color rgb="FF000000"/>
        <rFont val="Calibri"/>
        <family val="2"/>
      </rPr>
      <t>3</t>
    </r>
    <r>
      <rPr>
        <b/>
        <sz val="9"/>
        <color rgb="FF000000"/>
        <rFont val="Calibri"/>
        <family val="2"/>
      </rPr>
      <t xml:space="preserve">  Includes Non-Direct Support Staff</t>
    </r>
  </si>
  <si>
    <r>
      <t xml:space="preserve">Staff (FTEs) - </t>
    </r>
    <r>
      <rPr>
        <b/>
        <sz val="8"/>
        <color rgb="FF000000"/>
        <rFont val="Calibri"/>
        <family val="2"/>
      </rPr>
      <t>Excl. Non-Direct Spprt Staff</t>
    </r>
  </si>
  <si>
    <r>
      <rPr>
        <b/>
        <vertAlign val="superscript"/>
        <sz val="9"/>
        <color rgb="FF000000"/>
        <rFont val="Calibri"/>
        <family val="2"/>
      </rPr>
      <t>4</t>
    </r>
    <r>
      <rPr>
        <b/>
        <sz val="9"/>
        <color rgb="FF000000"/>
        <rFont val="Calibri"/>
        <family val="2"/>
      </rPr>
      <t xml:space="preserve">  Regular (surgical) masks estimates for Staff working with Affected Clients are based on staff that work with Potential Clients only.</t>
    </r>
  </si>
  <si>
    <r>
      <t xml:space="preserve">Masks </t>
    </r>
    <r>
      <rPr>
        <b/>
        <vertAlign val="superscript"/>
        <sz val="11"/>
        <color theme="1"/>
        <rFont val="Calibri"/>
        <family val="2"/>
      </rPr>
      <t>4</t>
    </r>
  </si>
  <si>
    <r>
      <t xml:space="preserve">N95 / KN95 Masks </t>
    </r>
    <r>
      <rPr>
        <b/>
        <vertAlign val="superscript"/>
        <sz val="11"/>
        <color theme="1"/>
        <rFont val="Calibri"/>
        <family val="2"/>
      </rPr>
      <t>5</t>
    </r>
  </si>
  <si>
    <r>
      <t xml:space="preserve">Affected Clients </t>
    </r>
    <r>
      <rPr>
        <b/>
        <vertAlign val="superscript"/>
        <sz val="11"/>
        <color theme="1"/>
        <rFont val="Calibri"/>
        <family val="2"/>
      </rPr>
      <t>2</t>
    </r>
    <r>
      <rPr>
        <b/>
        <sz val="11"/>
        <color theme="1"/>
        <rFont val="Calibri"/>
        <family val="2"/>
      </rPr>
      <t xml:space="preserve">
</t>
    </r>
    <r>
      <rPr>
        <b/>
        <sz val="14"/>
        <color theme="1"/>
        <rFont val="Calibri"/>
        <family val="2"/>
      </rPr>
      <t xml:space="preserve">
</t>
    </r>
    <r>
      <rPr>
        <b/>
        <sz val="11"/>
        <color theme="1"/>
        <rFont val="Calibri"/>
        <family val="2"/>
      </rPr>
      <t>Masks</t>
    </r>
  </si>
  <si>
    <t>Developmental Services, Violence Against Women Shelters, Youth Justice Residential Services - Estimated Impact of COVID-19 - Personal Protection Equipment (PPE)</t>
  </si>
  <si>
    <t xml:space="preserve"> 24-Hour Day(s)  =</t>
  </si>
  <si>
    <t>8-Hour Shifts:  Headcount Distribution</t>
  </si>
  <si>
    <t>B</t>
  </si>
  <si>
    <t>PPE Calculator for Agencies</t>
  </si>
  <si>
    <t>Instructions</t>
  </si>
  <si>
    <t># of Infected Clients</t>
  </si>
  <si>
    <t># of Presumed (suspected) Clients with COVID-19</t>
  </si>
  <si>
    <t>Staff (FTEs) that support the above 2 groups of clients</t>
  </si>
  <si>
    <t xml:space="preserve">        a prevalence rate of 0.1% of uninfected and unpresumed clients for infection, and 1% for potential presumed cases.</t>
  </si>
  <si>
    <t>Overview</t>
  </si>
  <si>
    <t>These are pre-populated with program names, but can be modified as needed.  Any of these rows can be used as calculations are the same.</t>
  </si>
  <si>
    <t>Step 1</t>
  </si>
  <si>
    <t xml:space="preserve">   PPE requirements for Non-Direct Support Staff are estimated at the same level as unaffected support workers.</t>
  </si>
  <si>
    <t>Table A - Clients and Staff</t>
  </si>
  <si>
    <t>Table B - PPE Estimates</t>
  </si>
  <si>
    <t>Duration:</t>
  </si>
  <si>
    <t>Step 2</t>
  </si>
  <si>
    <t xml:space="preserve">   and set to the desired time period, e.g., 30 or 31 for 1 month</t>
  </si>
  <si>
    <r>
      <t xml:space="preserve">Enter the Total Number and Infected / Presumed COVID-19 Clients and Staff (FTEs) in the </t>
    </r>
    <r>
      <rPr>
        <b/>
        <u/>
        <sz val="11"/>
        <color theme="1"/>
        <rFont val="Calibri"/>
        <family val="2"/>
      </rPr>
      <t>shaded</t>
    </r>
    <r>
      <rPr>
        <b/>
        <sz val="11"/>
        <color theme="1"/>
        <rFont val="Calibri"/>
        <family val="2"/>
      </rPr>
      <t xml:space="preserve"> portions of the table below:</t>
    </r>
  </si>
  <si>
    <t>For detailed instructions, please refer to the Instructions tab of this file</t>
  </si>
  <si>
    <r>
      <rPr>
        <b/>
        <vertAlign val="superscript"/>
        <sz val="9"/>
        <color rgb="FF000000"/>
        <rFont val="Calibri"/>
        <family val="2"/>
      </rPr>
      <t>1</t>
    </r>
    <r>
      <rPr>
        <b/>
        <sz val="9"/>
        <color rgb="FF000000"/>
        <rFont val="Calibri"/>
        <family val="2"/>
      </rPr>
      <t xml:space="preserve">  In certain situations, clients living in close proximity to Infected Clients may be considered vulnerable, e.g., as in certain Group Home settings.  The same PPE usage level can be provided to such clients and staff who work </t>
    </r>
  </si>
  <si>
    <t xml:space="preserve">    with them by adding them to these columns.</t>
  </si>
  <si>
    <t xml:space="preserve">   easier to gauge for input for the estimates.</t>
  </si>
  <si>
    <r>
      <rPr>
        <b/>
        <vertAlign val="superscript"/>
        <sz val="9"/>
        <color rgb="FF000000"/>
        <rFont val="Calibri"/>
        <family val="2"/>
      </rPr>
      <t>5</t>
    </r>
    <r>
      <rPr>
        <b/>
        <sz val="9"/>
        <color rgb="FF000000"/>
        <rFont val="Calibri"/>
        <family val="2"/>
      </rPr>
      <t xml:space="preserve">  N95 / KN95 Masks estimates are based on staff that work directly with Infected or Presumed Clients only.  Best practice is for such staff to work only with those clients.  Hence, daily mask usage is likely lower.</t>
    </r>
  </si>
  <si>
    <t xml:space="preserve">        PPE amounts provided through this is intended as a buffer for agencies to allow time for adequate supplies to be obtained.</t>
  </si>
  <si>
    <r>
      <t xml:space="preserve">In the table below, verify and modify as needed, a) the number of days for the estimates, and b) PPE Usage Levels in the </t>
    </r>
    <r>
      <rPr>
        <b/>
        <u/>
        <sz val="11"/>
        <color rgb="FF000000"/>
        <rFont val="Calibri"/>
        <family val="2"/>
      </rPr>
      <t>yellow</t>
    </r>
    <r>
      <rPr>
        <b/>
        <sz val="11"/>
        <color rgb="FF000000"/>
        <rFont val="Calibri"/>
        <family val="2"/>
      </rPr>
      <t xml:space="preserve"> shaded cells in the table below</t>
    </r>
    <r>
      <rPr>
        <sz val="11"/>
        <color rgb="FF000000"/>
        <rFont val="Calibri"/>
        <family val="2"/>
      </rPr>
      <t xml:space="preserve"> (enter 0 if not providing)</t>
    </r>
    <r>
      <rPr>
        <b/>
        <sz val="11"/>
        <color rgb="FF000000"/>
        <rFont val="Calibri"/>
        <family val="2"/>
      </rPr>
      <t>:</t>
    </r>
  </si>
  <si>
    <r>
      <t>&lt; Table below calculates for the number of FTEs specified (</t>
    </r>
    <r>
      <rPr>
        <u/>
        <sz val="11"/>
        <color rgb="FF000000"/>
        <rFont val="Calibri"/>
        <family val="2"/>
      </rPr>
      <t>yellow</t>
    </r>
    <r>
      <rPr>
        <sz val="11"/>
        <color rgb="FF000000"/>
        <rFont val="Calibri"/>
        <family val="2"/>
      </rPr>
      <t xml:space="preserve"> shaded cell)</t>
    </r>
  </si>
  <si>
    <t>Non-Direct Support Staff (FTEs) - staff that do not provide direct service, and includes management and management support</t>
  </si>
  <si>
    <r>
      <t xml:space="preserve">[I]   </t>
    </r>
    <r>
      <rPr>
        <u/>
        <sz val="11"/>
        <color rgb="FF000000"/>
        <rFont val="Calibri"/>
        <family val="2"/>
      </rPr>
      <t>Infected or suspected clients</t>
    </r>
    <r>
      <rPr>
        <sz val="11"/>
        <color rgb="FF000000"/>
        <rFont val="Calibri"/>
        <family val="2"/>
      </rPr>
      <t xml:space="preserve"> with COVID-19:  For agencies that have an COVID-19 outbreak, PPE estimates are based on the following input:</t>
    </r>
  </si>
  <si>
    <r>
      <t xml:space="preserve">[II]  </t>
    </r>
    <r>
      <rPr>
        <u/>
        <sz val="11"/>
        <color rgb="FF000000"/>
        <rFont val="Calibri"/>
        <family val="2"/>
      </rPr>
      <t>Potential infection</t>
    </r>
    <r>
      <rPr>
        <sz val="11"/>
        <color rgb="FF000000"/>
        <rFont val="Calibri"/>
        <family val="2"/>
      </rPr>
      <t>:  To support agencies prepare in the event of an outbreak, the calculator provides additional PPEs based on</t>
    </r>
  </si>
  <si>
    <r>
      <t xml:space="preserve">[III] </t>
    </r>
    <r>
      <rPr>
        <u/>
        <sz val="11"/>
        <color rgb="FF000000"/>
        <rFont val="Calibri"/>
        <family val="2"/>
      </rPr>
      <t>Unaffected clients</t>
    </r>
    <r>
      <rPr>
        <sz val="11"/>
        <color rgb="FF000000"/>
        <rFont val="Calibri"/>
        <family val="2"/>
      </rPr>
      <t xml:space="preserve"> and staff that support them, including non-direct support staff:  A generally lower usage level of PPEs are estimated.</t>
    </r>
  </si>
  <si>
    <t>The PPE Calculator for Agencies provides 9 rows for users (Column A, Rows 11-19 in the PPE Calculator - Agencies tab of this file)</t>
  </si>
  <si>
    <t>E.g., Row 11 can be used for some group homes that have a high staff-to-client ratio because they are medically fragile, and</t>
  </si>
  <si>
    <t>Row 12 can be used for another set of group homes that have a lower staff-to-client ratio.</t>
  </si>
  <si>
    <t>(Row 11 of the calculator has been pre-populated with data for illustration purposes.)</t>
  </si>
  <si>
    <r>
      <t xml:space="preserve">The </t>
    </r>
    <r>
      <rPr>
        <u/>
        <sz val="11"/>
        <color rgb="FF000000"/>
        <rFont val="Calibri"/>
        <family val="2"/>
      </rPr>
      <t>PPE Calculator for Agencies</t>
    </r>
    <r>
      <rPr>
        <sz val="11"/>
        <color rgb="FF000000"/>
        <rFont val="Calibri"/>
        <family val="2"/>
      </rPr>
      <t xml:space="preserve"> is  a tool for agencies to assist in estimating the amount of PPEs required, based on the following input:</t>
    </r>
  </si>
  <si>
    <r>
      <t xml:space="preserve">PPEs are estimated for </t>
    </r>
    <r>
      <rPr>
        <u/>
        <sz val="11"/>
        <color rgb="FF000000"/>
        <rFont val="Calibri"/>
        <family val="2"/>
      </rPr>
      <t>3 groups of clients and staff</t>
    </r>
    <r>
      <rPr>
        <sz val="11"/>
        <color rgb="FF000000"/>
        <rFont val="Calibri"/>
        <family val="2"/>
      </rPr>
      <t>:</t>
    </r>
  </si>
  <si>
    <r>
      <t xml:space="preserve">In </t>
    </r>
    <r>
      <rPr>
        <u/>
        <sz val="11"/>
        <color rgb="FF000000"/>
        <rFont val="Calibri"/>
        <family val="2"/>
      </rPr>
      <t>Table A</t>
    </r>
    <r>
      <rPr>
        <sz val="11"/>
        <color rgb="FF000000"/>
        <rFont val="Calibri"/>
        <family val="2"/>
      </rPr>
      <t>:</t>
    </r>
  </si>
  <si>
    <r>
      <t xml:space="preserve">In </t>
    </r>
    <r>
      <rPr>
        <u/>
        <sz val="11"/>
        <color rgb="FF000000"/>
        <rFont val="Calibri"/>
        <family val="2"/>
      </rPr>
      <t>Table B</t>
    </r>
    <r>
      <rPr>
        <sz val="11"/>
        <color rgb="FF000000"/>
        <rFont val="Calibri"/>
        <family val="2"/>
      </rPr>
      <t>:</t>
    </r>
  </si>
  <si>
    <r>
      <t xml:space="preserve">&gt; Enter the number of </t>
    </r>
    <r>
      <rPr>
        <u/>
        <sz val="11"/>
        <color rgb="FF000000"/>
        <rFont val="Calibri"/>
        <family val="2"/>
      </rPr>
      <t>Clients</t>
    </r>
    <r>
      <rPr>
        <sz val="11"/>
        <color rgb="FF000000"/>
        <rFont val="Calibri"/>
        <family val="2"/>
      </rPr>
      <t xml:space="preserve"> and </t>
    </r>
    <r>
      <rPr>
        <u/>
        <sz val="11"/>
        <color rgb="FF000000"/>
        <rFont val="Calibri"/>
        <family val="2"/>
      </rPr>
      <t>Staff (FTEs)</t>
    </r>
    <r>
      <rPr>
        <sz val="11"/>
        <color rgb="FF000000"/>
        <rFont val="Calibri"/>
        <family val="2"/>
      </rPr>
      <t xml:space="preserve"> that support them for each row</t>
    </r>
  </si>
  <si>
    <r>
      <t xml:space="preserve">&gt; Enter the </t>
    </r>
    <r>
      <rPr>
        <u/>
        <sz val="11"/>
        <color rgb="FF000000"/>
        <rFont val="Calibri"/>
        <family val="2"/>
      </rPr>
      <t>Non-Direct Support Staff (FTEs)</t>
    </r>
    <r>
      <rPr>
        <sz val="11"/>
        <color rgb="FF000000"/>
        <rFont val="Calibri"/>
        <family val="2"/>
      </rPr>
      <t xml:space="preserve"> - these are staff that do not provide direct service, and includes management and management support</t>
    </r>
  </si>
  <si>
    <t>&gt; Modify the program name as needed, as described above</t>
  </si>
  <si>
    <r>
      <t xml:space="preserve">&gt; Review the </t>
    </r>
    <r>
      <rPr>
        <u/>
        <sz val="11"/>
        <color rgb="FF000000"/>
        <rFont val="Calibri"/>
        <family val="2"/>
      </rPr>
      <t>PPE Usage - # / Person / 24-Hour Day</t>
    </r>
    <r>
      <rPr>
        <sz val="11"/>
        <color rgb="FF000000"/>
        <rFont val="Calibri"/>
        <family val="2"/>
      </rPr>
      <t xml:space="preserve"> (</t>
    </r>
    <r>
      <rPr>
        <u/>
        <sz val="11"/>
        <color rgb="FF000000"/>
        <rFont val="Calibri"/>
        <family val="2"/>
      </rPr>
      <t>yellow</t>
    </r>
    <r>
      <rPr>
        <sz val="11"/>
        <color rgb="FF000000"/>
        <rFont val="Calibri"/>
        <family val="2"/>
      </rPr>
      <t xml:space="preserve"> shaded cells in </t>
    </r>
    <r>
      <rPr>
        <u/>
        <sz val="11"/>
        <color rgb="FF000000"/>
        <rFont val="Calibri"/>
        <family val="2"/>
      </rPr>
      <t>Row 29</t>
    </r>
    <r>
      <rPr>
        <sz val="11"/>
        <color rgb="FF000000"/>
        <rFont val="Calibri"/>
        <family val="2"/>
      </rPr>
      <t>) - and set to a figure appropriate for the program at your agency</t>
    </r>
  </si>
  <si>
    <r>
      <t xml:space="preserve">&gt; Review the </t>
    </r>
    <r>
      <rPr>
        <u/>
        <sz val="11"/>
        <color rgb="FF000000"/>
        <rFont val="Calibri"/>
        <family val="2"/>
      </rPr>
      <t>Duration</t>
    </r>
    <r>
      <rPr>
        <sz val="11"/>
        <color rgb="FF000000"/>
        <rFont val="Calibri"/>
        <family val="2"/>
      </rPr>
      <t xml:space="preserve"> for the estimates - </t>
    </r>
    <r>
      <rPr>
        <u/>
        <sz val="11"/>
        <color rgb="FF000000"/>
        <rFont val="Calibri"/>
        <family val="2"/>
      </rPr>
      <t>yellow</t>
    </r>
    <r>
      <rPr>
        <sz val="11"/>
        <color rgb="FF000000"/>
        <rFont val="Calibri"/>
        <family val="2"/>
      </rPr>
      <t xml:space="preserve"> shaded cell at the top of the table (</t>
    </r>
    <r>
      <rPr>
        <u/>
        <sz val="11"/>
        <color rgb="FF000000"/>
        <rFont val="Calibri"/>
        <family val="2"/>
      </rPr>
      <t>cell B25</t>
    </r>
    <r>
      <rPr>
        <sz val="11"/>
        <color rgb="FF000000"/>
        <rFont val="Calibri"/>
        <family val="2"/>
      </rPr>
      <t xml:space="preserve">) - the pre-set value is 7 days or 1 week - </t>
    </r>
  </si>
  <si>
    <t xml:space="preserve">   For each PPE, the quantities in these cells are for 1 person (worker or client) for a 24-hour period, and are pre-populated for review.  Generally, </t>
  </si>
  <si>
    <t xml:space="preserve">   expected that this will vary greatly from weekday to weekend.</t>
  </si>
  <si>
    <t xml:space="preserve">   PPE usage may differ from a day shift to a night shift.  The usage level is adding all PPEs used during a 24-hour period for 1 person.  It is not </t>
  </si>
  <si>
    <t>PPE estimates are automatically calculated from the above inputs.</t>
  </si>
  <si>
    <t>Support Staff FTEs</t>
  </si>
  <si>
    <r>
      <rPr>
        <sz val="6"/>
        <color rgb="FF000000"/>
        <rFont val="Calibri"/>
        <family val="2"/>
      </rPr>
      <t>●</t>
    </r>
    <r>
      <rPr>
        <sz val="11"/>
        <color rgb="FF000000"/>
        <rFont val="Calibri"/>
        <family val="2"/>
      </rPr>
      <t xml:space="preserve"> PPE Estimates for Support Staff are based on Staff Full Time Equivalents (FTEs) since staff coverage for residential services is mostly 24 hours a day, 7 days a week (24/7).</t>
    </r>
  </si>
  <si>
    <r>
      <rPr>
        <sz val="6"/>
        <color rgb="FF000000"/>
        <rFont val="Calibri"/>
        <family val="2"/>
      </rPr>
      <t>●</t>
    </r>
    <r>
      <rPr>
        <sz val="8"/>
        <color rgb="FF000000"/>
        <rFont val="Calibri"/>
        <family val="2"/>
      </rPr>
      <t xml:space="preserve"> </t>
    </r>
    <r>
      <rPr>
        <sz val="11"/>
        <color rgb="FF000000"/>
        <rFont val="Calibri"/>
        <family val="2"/>
      </rPr>
      <t>One FTE typically covers approximately 40 hours, e.g., 5 days of 8 hours each, or alternating weeks of 3 and 4 days of 12 hours each.</t>
    </r>
  </si>
  <si>
    <r>
      <rPr>
        <sz val="6"/>
        <color rgb="FF000000"/>
        <rFont val="Calibri"/>
        <family val="2"/>
      </rPr>
      <t>●</t>
    </r>
    <r>
      <rPr>
        <sz val="8"/>
        <color rgb="FF000000"/>
        <rFont val="Calibri"/>
        <family val="2"/>
      </rPr>
      <t xml:space="preserve"> </t>
    </r>
    <r>
      <rPr>
        <sz val="11"/>
        <color rgb="FF000000"/>
        <rFont val="Calibri"/>
        <family val="2"/>
      </rPr>
      <t>For a 7-day week, 1 FTE provides coverage for 0.714 (or 5/7) of an 8-hour shift, or 5.714 (or 40/7) hours for each of the 7 days.</t>
    </r>
  </si>
  <si>
    <r>
      <rPr>
        <sz val="6"/>
        <color rgb="FF000000"/>
        <rFont val="Calibri"/>
        <family val="2"/>
      </rPr>
      <t>●</t>
    </r>
    <r>
      <rPr>
        <sz val="8"/>
        <color rgb="FF000000"/>
        <rFont val="Calibri"/>
        <family val="2"/>
      </rPr>
      <t xml:space="preserve"> </t>
    </r>
    <r>
      <rPr>
        <sz val="11"/>
        <color rgb="FF000000"/>
        <rFont val="Calibri"/>
        <family val="2"/>
      </rPr>
      <t>Alternatively, 4.2 FTEs are required to provide coverage with 1 staff for 24/7.</t>
    </r>
  </si>
  <si>
    <r>
      <rPr>
        <sz val="6"/>
        <color rgb="FF000000"/>
        <rFont val="Calibri"/>
        <family val="2"/>
      </rPr>
      <t>●</t>
    </r>
    <r>
      <rPr>
        <sz val="8"/>
        <color rgb="FF000000"/>
        <rFont val="Calibri"/>
        <family val="2"/>
      </rPr>
      <t xml:space="preserve"> </t>
    </r>
    <r>
      <rPr>
        <sz val="11"/>
        <color rgb="FF000000"/>
        <rFont val="Calibri"/>
        <family val="2"/>
      </rPr>
      <t xml:space="preserve">The PPE Calculator converts Staff FTEs to the number of persons providing coverage over 24 hours, 7 days a week, since PPE usage level per 24-hour day per staff is </t>
    </r>
  </si>
  <si>
    <t>Average</t>
  </si>
  <si>
    <t>Headcount (# of workers)</t>
  </si>
  <si>
    <t>&gt; Variable Number of FTEs based on the above Distribution</t>
  </si>
  <si>
    <r>
      <t xml:space="preserve">&gt; </t>
    </r>
    <r>
      <rPr>
        <b/>
        <sz val="11"/>
        <color rgb="FF000000"/>
        <rFont val="Calibri"/>
        <family val="2"/>
      </rPr>
      <t>Example</t>
    </r>
    <r>
      <rPr>
        <sz val="11"/>
        <color rgb="FF000000"/>
        <rFont val="Calibri"/>
        <family val="2"/>
      </rPr>
      <t xml:space="preserve">:  FTE - Headcount Distributions for </t>
    </r>
    <r>
      <rPr>
        <u/>
        <sz val="11"/>
        <color rgb="FF000000"/>
        <rFont val="Calibri"/>
        <family val="2"/>
      </rPr>
      <t>20 FTEs</t>
    </r>
    <r>
      <rPr>
        <sz val="11"/>
        <color rgb="FF000000"/>
        <rFont val="Calibri"/>
        <family val="2"/>
      </rPr>
      <t>:</t>
    </r>
  </si>
  <si>
    <r>
      <rPr>
        <sz val="6"/>
        <color rgb="FF000000"/>
        <rFont val="Calibri"/>
        <family val="2"/>
      </rPr>
      <t>●</t>
    </r>
    <r>
      <rPr>
        <sz val="8"/>
        <color rgb="FF000000"/>
        <rFont val="Calibri"/>
        <family val="2"/>
      </rPr>
      <t xml:space="preserve"> </t>
    </r>
    <r>
      <rPr>
        <sz val="11"/>
        <color rgb="FF000000"/>
        <rFont val="Calibri"/>
        <family val="2"/>
      </rPr>
      <t>The following illustration and FTE-Headcount calculator are provided to illustrate how the PPE Calculator works.  This may also be useful to estimate or validate FTEs as needed.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</si>
</sst>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0.0"/>
    <numFmt numFmtId="167" formatCode="#,##0.0000"/>
  </numFmts>
  <fonts count="25" x14ac:knownFonts="1">
    <font>
      <sz val="10"/>
      <color rgb="FF000000"/>
      <name val="Arial"/>
    </font>
    <font>
      <b/>
      <sz val="12"/>
      <color rgb="FF000000"/>
      <name val="Calibri"/>
      <family val="2"/>
    </font>
    <font>
      <b/>
      <sz val="9"/>
      <color rgb="FF000000"/>
      <name val="Calibri"/>
      <family val="2"/>
    </font>
    <font>
      <b/>
      <sz val="8"/>
      <name val="Calibri"/>
      <family val="2"/>
    </font>
    <font>
      <b/>
      <sz val="1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sz val="11"/>
      <name val="Calibri"/>
      <family val="2"/>
    </font>
    <font>
      <b/>
      <vertAlign val="superscript"/>
      <sz val="11"/>
      <color theme="1"/>
      <name val="Calibri"/>
      <family val="2"/>
    </font>
    <font>
      <b/>
      <sz val="14"/>
      <color theme="1"/>
      <name val="Calibri"/>
      <family val="2"/>
    </font>
    <font>
      <b/>
      <sz val="9"/>
      <color theme="1"/>
      <name val="Calibri"/>
      <family val="2"/>
    </font>
    <font>
      <b/>
      <vertAlign val="superscript"/>
      <sz val="9"/>
      <color rgb="FF000000"/>
      <name val="Calibri"/>
      <family val="2"/>
    </font>
    <font>
      <b/>
      <sz val="8"/>
      <color rgb="FF000000"/>
      <name val="Calibri"/>
      <family val="2"/>
    </font>
    <font>
      <b/>
      <sz val="10"/>
      <color theme="1"/>
      <name val="Calibri"/>
      <family val="2"/>
    </font>
    <font>
      <b/>
      <u/>
      <sz val="11"/>
      <color rgb="FF000000"/>
      <name val="Calibri"/>
      <family val="2"/>
    </font>
    <font>
      <b/>
      <u/>
      <sz val="11"/>
      <color theme="1"/>
      <name val="Calibri"/>
      <family val="2"/>
    </font>
    <font>
      <sz val="10"/>
      <color rgb="FF000000"/>
      <name val="Calibri"/>
      <family val="2"/>
    </font>
    <font>
      <sz val="10"/>
      <name val="Calibri"/>
      <family val="2"/>
    </font>
    <font>
      <b/>
      <sz val="10"/>
      <name val="Calibri"/>
      <family val="2"/>
    </font>
    <font>
      <sz val="10"/>
      <color theme="1"/>
      <name val="Calibri"/>
      <family val="2"/>
    </font>
    <font>
      <sz val="8"/>
      <color rgb="FF000000"/>
      <name val="Calibri"/>
      <family val="2"/>
    </font>
    <font>
      <u/>
      <sz val="11"/>
      <color rgb="FF000000"/>
      <name val="Calibri"/>
      <family val="2"/>
    </font>
    <font>
      <sz val="6"/>
      <color rgb="FF000000"/>
      <name val="Calibri"/>
      <family val="2"/>
    </font>
  </fonts>
  <fills count="16">
    <fill>
      <patternFill patternType="none"/>
    </fill>
    <fill>
      <patternFill patternType="gray125"/>
    </fill>
    <fill>
      <patternFill patternType="solid">
        <fgColor rgb="FFFF9900"/>
        <bgColor rgb="FFFF9900"/>
      </patternFill>
    </fill>
    <fill>
      <patternFill patternType="solid">
        <fgColor rgb="FFFFFF00"/>
        <bgColor indexed="64"/>
      </patternFill>
    </fill>
    <fill>
      <patternFill patternType="solid">
        <fgColor rgb="FFFFFF99"/>
        <bgColor rgb="FFD0E0E3"/>
      </patternFill>
    </fill>
    <fill>
      <patternFill patternType="solid">
        <fgColor rgb="FFFFFF99"/>
        <bgColor indexed="64"/>
      </patternFill>
    </fill>
    <fill>
      <patternFill patternType="solid">
        <fgColor rgb="FFFFFFCC"/>
        <bgColor indexed="64"/>
      </patternFill>
    </fill>
    <fill>
      <patternFill patternType="solid">
        <fgColor rgb="FF99FFCC"/>
        <bgColor indexed="64"/>
      </patternFill>
    </fill>
    <fill>
      <patternFill patternType="solid">
        <fgColor rgb="FF66FFFF"/>
        <bgColor rgb="FFD9EAD3"/>
      </patternFill>
    </fill>
    <fill>
      <patternFill patternType="solid">
        <fgColor rgb="FFFFCC99"/>
        <bgColor rgb="FFD0E0E3"/>
      </patternFill>
    </fill>
    <fill>
      <patternFill patternType="solid">
        <fgColor rgb="FFFFFF00"/>
        <bgColor rgb="FFFF9900"/>
      </patternFill>
    </fill>
    <fill>
      <patternFill patternType="solid">
        <fgColor rgb="FF66CCFF"/>
        <bgColor rgb="FFD9EAD3"/>
      </patternFill>
    </fill>
    <fill>
      <patternFill patternType="solid">
        <fgColor rgb="FFFFCC99"/>
        <bgColor rgb="FFD9EAD3"/>
      </patternFill>
    </fill>
    <fill>
      <patternFill patternType="solid">
        <fgColor theme="2" tint="-0.14999847407452621"/>
        <bgColor indexed="64"/>
      </patternFill>
    </fill>
    <fill>
      <patternFill patternType="solid">
        <fgColor rgb="FFFFCCFF"/>
        <bgColor rgb="FFD9EAD3"/>
      </patternFill>
    </fill>
    <fill>
      <patternFill patternType="solid">
        <fgColor theme="6" tint="0.39997558519241921"/>
        <bgColor indexed="64"/>
      </patternFill>
    </fill>
  </fills>
  <borders count="46">
    <border>
      <left/>
      <right/>
      <top/>
      <bottom/>
      <diagonal/>
    </border>
    <border>
      <left/>
      <right/>
      <top style="thin">
        <color rgb="FF000000"/>
      </top>
      <bottom/>
      <diagonal/>
    </border>
    <border>
      <left/>
      <right/>
      <top/>
      <bottom/>
      <diagonal/>
    </border>
    <border>
      <left style="thin">
        <color rgb="FF000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rgb="FF000000"/>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rgb="FF000000"/>
      </top>
      <bottom/>
      <diagonal/>
    </border>
    <border>
      <left style="dashed">
        <color indexed="64"/>
      </left>
      <right/>
      <top style="thin">
        <color rgb="FF000000"/>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style="thin">
        <color rgb="FF000000"/>
      </top>
      <bottom/>
      <diagonal/>
    </border>
    <border>
      <left style="double">
        <color indexed="64"/>
      </left>
      <right/>
      <top style="thin">
        <color rgb="FF000000"/>
      </top>
      <bottom/>
      <diagonal/>
    </border>
    <border>
      <left style="double">
        <color indexed="64"/>
      </left>
      <right style="thin">
        <color indexed="64"/>
      </right>
      <top style="thin">
        <color indexed="64"/>
      </top>
      <bottom style="thin">
        <color indexed="64"/>
      </bottom>
      <diagonal/>
    </border>
    <border>
      <left style="dashed">
        <color indexed="64"/>
      </left>
      <right style="double">
        <color indexed="64"/>
      </right>
      <top style="thin">
        <color indexed="64"/>
      </top>
      <bottom/>
      <diagonal/>
    </border>
    <border>
      <left style="dashed">
        <color indexed="64"/>
      </left>
      <right style="double">
        <color indexed="64"/>
      </right>
      <top/>
      <bottom/>
      <diagonal/>
    </border>
    <border>
      <left style="dashed">
        <color indexed="64"/>
      </left>
      <right style="double">
        <color indexed="64"/>
      </right>
      <top style="thin">
        <color rgb="FF000000"/>
      </top>
      <bottom/>
      <diagonal/>
    </border>
    <border>
      <left style="dashed">
        <color indexed="64"/>
      </left>
      <right style="double">
        <color indexed="64"/>
      </right>
      <top/>
      <bottom style="thin">
        <color indexed="64"/>
      </bottom>
      <diagonal/>
    </border>
    <border>
      <left style="double">
        <color indexed="64"/>
      </left>
      <right style="dashed">
        <color indexed="64"/>
      </right>
      <top style="thin">
        <color indexed="64"/>
      </top>
      <bottom/>
      <diagonal/>
    </border>
    <border>
      <left style="double">
        <color indexed="64"/>
      </left>
      <right style="dashed">
        <color indexed="64"/>
      </right>
      <top/>
      <bottom/>
      <diagonal/>
    </border>
    <border>
      <left style="double">
        <color indexed="64"/>
      </left>
      <right style="dashed">
        <color indexed="64"/>
      </right>
      <top/>
      <bottom style="thin">
        <color indexed="64"/>
      </bottom>
      <diagonal/>
    </border>
    <border>
      <left/>
      <right/>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213">
    <xf numFmtId="0" fontId="0" fillId="0" borderId="0" xfId="0" applyFont="1" applyAlignment="1"/>
    <xf numFmtId="0" fontId="1" fillId="0" borderId="0" xfId="0" applyFont="1" applyAlignment="1"/>
    <xf numFmtId="0" fontId="5" fillId="0" borderId="0" xfId="0" applyFont="1" applyAlignment="1"/>
    <xf numFmtId="0" fontId="6" fillId="0" borderId="0" xfId="0" applyFont="1" applyAlignment="1"/>
    <xf numFmtId="0" fontId="7" fillId="0" borderId="0" xfId="0" applyFont="1"/>
    <xf numFmtId="0" fontId="6" fillId="0" borderId="0" xfId="0" applyFont="1" applyFill="1" applyAlignment="1"/>
    <xf numFmtId="0" fontId="8" fillId="0" borderId="0" xfId="0" applyFont="1"/>
    <xf numFmtId="0" fontId="4" fillId="0" borderId="0" xfId="0" applyFont="1" applyAlignment="1">
      <alignment horizontal="center" wrapText="1"/>
    </xf>
    <xf numFmtId="0" fontId="5" fillId="9" borderId="14" xfId="0" applyFont="1" applyFill="1" applyBorder="1" applyAlignment="1">
      <alignment horizontal="centerContinuous"/>
    </xf>
    <xf numFmtId="0" fontId="8" fillId="9" borderId="13" xfId="0" applyFont="1" applyFill="1" applyBorder="1" applyAlignment="1">
      <alignment horizontal="centerContinuous"/>
    </xf>
    <xf numFmtId="0" fontId="5" fillId="4" borderId="14" xfId="0" applyFont="1" applyFill="1" applyBorder="1" applyAlignment="1">
      <alignment horizontal="centerContinuous"/>
    </xf>
    <xf numFmtId="0" fontId="5" fillId="6" borderId="14" xfId="0" applyFont="1" applyFill="1" applyBorder="1" applyAlignment="1">
      <alignment horizontal="centerContinuous"/>
    </xf>
    <xf numFmtId="0" fontId="5" fillId="7" borderId="13" xfId="0" applyFont="1" applyFill="1" applyBorder="1" applyAlignment="1">
      <alignment horizontal="centerContinuous"/>
    </xf>
    <xf numFmtId="0" fontId="5" fillId="9" borderId="5" xfId="0" applyFont="1" applyFill="1" applyBorder="1" applyAlignment="1">
      <alignment horizontal="center" wrapText="1"/>
    </xf>
    <xf numFmtId="0" fontId="8" fillId="9" borderId="19" xfId="0" applyFont="1" applyFill="1" applyBorder="1" applyAlignment="1">
      <alignment horizontal="center" wrapText="1"/>
    </xf>
    <xf numFmtId="0" fontId="8" fillId="4" borderId="19" xfId="0" applyFont="1" applyFill="1" applyBorder="1" applyAlignment="1">
      <alignment horizontal="center" wrapText="1"/>
    </xf>
    <xf numFmtId="0" fontId="5" fillId="6" borderId="5" xfId="0" applyFont="1" applyFill="1" applyBorder="1" applyAlignment="1">
      <alignment horizontal="center" wrapText="1"/>
    </xf>
    <xf numFmtId="0" fontId="5" fillId="6" borderId="19" xfId="0" applyFont="1" applyFill="1" applyBorder="1" applyAlignment="1">
      <alignment horizontal="center" wrapText="1"/>
    </xf>
    <xf numFmtId="0" fontId="9" fillId="2" borderId="2" xfId="0" applyFont="1" applyFill="1" applyBorder="1"/>
    <xf numFmtId="0" fontId="9" fillId="2" borderId="20" xfId="0" applyFont="1" applyFill="1" applyBorder="1"/>
    <xf numFmtId="10" fontId="5" fillId="2" borderId="20" xfId="0" applyNumberFormat="1" applyFont="1" applyFill="1" applyBorder="1" applyAlignment="1">
      <alignment horizontal="center"/>
    </xf>
    <xf numFmtId="10" fontId="7" fillId="2" borderId="2" xfId="0" applyNumberFormat="1" applyFont="1" applyFill="1" applyBorder="1"/>
    <xf numFmtId="10" fontId="7" fillId="2" borderId="8" xfId="0" applyNumberFormat="1" applyFont="1" applyFill="1" applyBorder="1"/>
    <xf numFmtId="3" fontId="5" fillId="9" borderId="2" xfId="0" applyNumberFormat="1" applyFont="1" applyFill="1" applyBorder="1" applyAlignment="1">
      <alignment horizontal="center"/>
    </xf>
    <xf numFmtId="3" fontId="5" fillId="9" borderId="20" xfId="0" applyNumberFormat="1" applyFont="1" applyFill="1" applyBorder="1" applyAlignment="1">
      <alignment horizontal="center"/>
    </xf>
    <xf numFmtId="3" fontId="5" fillId="5" borderId="20" xfId="0" applyNumberFormat="1" applyFont="1" applyFill="1" applyBorder="1" applyAlignment="1">
      <alignment horizontal="center"/>
    </xf>
    <xf numFmtId="3" fontId="5" fillId="6" borderId="20" xfId="0" applyNumberFormat="1" applyFont="1" applyFill="1" applyBorder="1" applyAlignment="1">
      <alignment horizontal="center"/>
    </xf>
    <xf numFmtId="3" fontId="6" fillId="9" borderId="1" xfId="0" applyNumberFormat="1" applyFont="1" applyFill="1" applyBorder="1" applyAlignment="1"/>
    <xf numFmtId="3" fontId="7" fillId="9" borderId="22" xfId="0" applyNumberFormat="1" applyFont="1" applyFill="1" applyBorder="1"/>
    <xf numFmtId="3" fontId="7" fillId="5" borderId="22" xfId="0" applyNumberFormat="1" applyFont="1" applyFill="1" applyBorder="1"/>
    <xf numFmtId="3" fontId="6" fillId="9" borderId="2" xfId="0" applyNumberFormat="1" applyFont="1" applyFill="1" applyBorder="1" applyAlignment="1"/>
    <xf numFmtId="3" fontId="7" fillId="9" borderId="20" xfId="0" applyNumberFormat="1" applyFont="1" applyFill="1" applyBorder="1"/>
    <xf numFmtId="3" fontId="7" fillId="5" borderId="20" xfId="0" applyNumberFormat="1" applyFont="1" applyFill="1" applyBorder="1"/>
    <xf numFmtId="3" fontId="8" fillId="0" borderId="9" xfId="0" applyNumberFormat="1" applyFont="1" applyBorder="1"/>
    <xf numFmtId="3" fontId="8" fillId="0" borderId="10" xfId="0" applyNumberFormat="1" applyFont="1" applyBorder="1"/>
    <xf numFmtId="3" fontId="8" fillId="0" borderId="24" xfId="0" applyNumberFormat="1" applyFont="1" applyBorder="1"/>
    <xf numFmtId="3" fontId="8" fillId="0" borderId="11" xfId="0" applyNumberFormat="1" applyFont="1" applyBorder="1"/>
    <xf numFmtId="3" fontId="6" fillId="0" borderId="0" xfId="0" applyNumberFormat="1" applyFont="1" applyAlignment="1"/>
    <xf numFmtId="3" fontId="7" fillId="0" borderId="0" xfId="0" applyNumberFormat="1" applyFont="1"/>
    <xf numFmtId="4" fontId="7" fillId="0" borderId="0" xfId="0" applyNumberFormat="1" applyFont="1"/>
    <xf numFmtId="4" fontId="6" fillId="0" borderId="0" xfId="0" applyNumberFormat="1" applyFont="1" applyAlignment="1"/>
    <xf numFmtId="0" fontId="9" fillId="0" borderId="0" xfId="0" applyFont="1" applyAlignment="1">
      <alignment horizontal="center"/>
    </xf>
    <xf numFmtId="0" fontId="8" fillId="8" borderId="9" xfId="0" applyFont="1" applyFill="1" applyBorder="1" applyAlignment="1">
      <alignment horizontal="centerContinuous" wrapText="1"/>
    </xf>
    <xf numFmtId="0" fontId="8" fillId="8" borderId="4" xfId="0" applyFont="1" applyFill="1" applyBorder="1" applyAlignment="1">
      <alignment horizontal="center" wrapText="1"/>
    </xf>
    <xf numFmtId="0" fontId="5" fillId="0" borderId="3" xfId="0" applyFont="1" applyBorder="1" applyAlignment="1">
      <alignment horizontal="center"/>
    </xf>
    <xf numFmtId="3" fontId="4" fillId="8" borderId="9" xfId="0" applyNumberFormat="1" applyFont="1" applyFill="1" applyBorder="1" applyAlignment="1">
      <alignment horizontal="center"/>
    </xf>
    <xf numFmtId="0" fontId="8" fillId="0" borderId="9" xfId="0" applyFont="1" applyBorder="1"/>
    <xf numFmtId="0" fontId="5" fillId="0" borderId="0" xfId="0" applyFont="1"/>
    <xf numFmtId="0" fontId="6" fillId="0" borderId="0" xfId="0" applyFont="1"/>
    <xf numFmtId="0" fontId="5" fillId="0" borderId="0" xfId="0" applyFont="1" applyAlignment="1">
      <alignment horizontal="center"/>
    </xf>
    <xf numFmtId="3" fontId="7" fillId="0" borderId="2" xfId="0" applyNumberFormat="1" applyFont="1" applyFill="1" applyBorder="1"/>
    <xf numFmtId="3" fontId="7" fillId="0" borderId="20" xfId="0" applyNumberFormat="1" applyFont="1" applyFill="1" applyBorder="1"/>
    <xf numFmtId="3" fontId="7" fillId="0" borderId="8" xfId="0" applyNumberFormat="1" applyFont="1" applyFill="1" applyBorder="1"/>
    <xf numFmtId="3" fontId="7" fillId="0" borderId="16" xfId="0" applyNumberFormat="1" applyFont="1" applyFill="1" applyBorder="1"/>
    <xf numFmtId="3" fontId="7" fillId="0" borderId="7" xfId="0" applyNumberFormat="1" applyFont="1" applyFill="1" applyBorder="1"/>
    <xf numFmtId="0" fontId="2" fillId="0" borderId="0" xfId="0" applyFont="1" applyAlignment="1"/>
    <xf numFmtId="3" fontId="8" fillId="10" borderId="7" xfId="0" applyNumberFormat="1" applyFont="1" applyFill="1" applyBorder="1" applyAlignment="1">
      <alignment horizontal="center"/>
    </xf>
    <xf numFmtId="3" fontId="8" fillId="10" borderId="2" xfId="0" applyNumberFormat="1" applyFont="1" applyFill="1" applyBorder="1" applyAlignment="1">
      <alignment horizontal="center"/>
    </xf>
    <xf numFmtId="3" fontId="8" fillId="10" borderId="8" xfId="0" applyNumberFormat="1" applyFont="1" applyFill="1" applyBorder="1" applyAlignment="1">
      <alignment horizontal="center"/>
    </xf>
    <xf numFmtId="3" fontId="8" fillId="10" borderId="30" xfId="0" applyNumberFormat="1" applyFont="1" applyFill="1" applyBorder="1" applyAlignment="1">
      <alignment horizontal="center"/>
    </xf>
    <xf numFmtId="3" fontId="7" fillId="0" borderId="4" xfId="0" applyNumberFormat="1" applyFont="1" applyFill="1" applyBorder="1"/>
    <xf numFmtId="3" fontId="7" fillId="0" borderId="5" xfId="0" applyNumberFormat="1" applyFont="1" applyFill="1" applyBorder="1"/>
    <xf numFmtId="3" fontId="7" fillId="0" borderId="6" xfId="0" applyNumberFormat="1" applyFont="1" applyFill="1" applyBorder="1"/>
    <xf numFmtId="3" fontId="7" fillId="0" borderId="22" xfId="0" applyNumberFormat="1" applyFont="1" applyFill="1" applyBorder="1"/>
    <xf numFmtId="0" fontId="8" fillId="8" borderId="26" xfId="0" applyFont="1" applyFill="1" applyBorder="1" applyAlignment="1">
      <alignment horizontal="centerContinuous" wrapText="1"/>
    </xf>
    <xf numFmtId="0" fontId="5" fillId="4" borderId="26" xfId="0" applyFont="1" applyFill="1" applyBorder="1" applyAlignment="1">
      <alignment horizontal="centerContinuous"/>
    </xf>
    <xf numFmtId="0" fontId="5" fillId="6" borderId="27" xfId="0" applyFont="1" applyFill="1" applyBorder="1" applyAlignment="1">
      <alignment horizontal="centerContinuous"/>
    </xf>
    <xf numFmtId="0" fontId="8" fillId="4" borderId="32" xfId="0" applyFont="1" applyFill="1" applyBorder="1" applyAlignment="1">
      <alignment horizontal="center" wrapText="1"/>
    </xf>
    <xf numFmtId="0" fontId="5" fillId="6" borderId="29" xfId="0" applyFont="1" applyFill="1" applyBorder="1" applyAlignment="1">
      <alignment horizontal="center" wrapText="1"/>
    </xf>
    <xf numFmtId="0" fontId="9" fillId="2" borderId="30" xfId="0" applyFont="1" applyFill="1" applyBorder="1"/>
    <xf numFmtId="10" fontId="8" fillId="2" borderId="31" xfId="0" applyNumberFormat="1" applyFont="1" applyFill="1" applyBorder="1" applyAlignment="1">
      <alignment horizontal="center"/>
    </xf>
    <xf numFmtId="3" fontId="5" fillId="5" borderId="30" xfId="0" applyNumberFormat="1" applyFont="1" applyFill="1" applyBorder="1" applyAlignment="1">
      <alignment horizontal="center"/>
    </xf>
    <xf numFmtId="3" fontId="5" fillId="6" borderId="31" xfId="0" applyNumberFormat="1" applyFont="1" applyFill="1" applyBorder="1" applyAlignment="1">
      <alignment horizontal="center"/>
    </xf>
    <xf numFmtId="3" fontId="7" fillId="5" borderId="34" xfId="0" applyNumberFormat="1" applyFont="1" applyFill="1" applyBorder="1"/>
    <xf numFmtId="3" fontId="7" fillId="0" borderId="35" xfId="0" applyNumberFormat="1" applyFont="1" applyFill="1" applyBorder="1"/>
    <xf numFmtId="3" fontId="7" fillId="5" borderId="30" xfId="0" applyNumberFormat="1" applyFont="1" applyFill="1" applyBorder="1"/>
    <xf numFmtId="3" fontId="7" fillId="0" borderId="31" xfId="0" applyNumberFormat="1" applyFont="1" applyFill="1" applyBorder="1"/>
    <xf numFmtId="3" fontId="8" fillId="0" borderId="28" xfId="0" applyNumberFormat="1" applyFont="1" applyBorder="1"/>
    <xf numFmtId="3" fontId="8" fillId="0" borderId="33" xfId="0" applyNumberFormat="1" applyFont="1" applyBorder="1"/>
    <xf numFmtId="0" fontId="5" fillId="6" borderId="26" xfId="0" applyFont="1" applyFill="1" applyBorder="1" applyAlignment="1">
      <alignment horizontal="centerContinuous"/>
    </xf>
    <xf numFmtId="0" fontId="5" fillId="7" borderId="36" xfId="0" applyFont="1" applyFill="1" applyBorder="1" applyAlignment="1">
      <alignment horizontal="centerContinuous"/>
    </xf>
    <xf numFmtId="0" fontId="5" fillId="6" borderId="32" xfId="0" applyFont="1" applyFill="1" applyBorder="1" applyAlignment="1">
      <alignment horizontal="center" wrapText="1"/>
    </xf>
    <xf numFmtId="10" fontId="7" fillId="2" borderId="30" xfId="0" applyNumberFormat="1" applyFont="1" applyFill="1" applyBorder="1"/>
    <xf numFmtId="3" fontId="7" fillId="0" borderId="30" xfId="0" applyNumberFormat="1" applyFont="1" applyFill="1" applyBorder="1"/>
    <xf numFmtId="0" fontId="8" fillId="9" borderId="26" xfId="0" applyFont="1" applyFill="1" applyBorder="1" applyAlignment="1">
      <alignment horizontal="centerContinuous"/>
    </xf>
    <xf numFmtId="0" fontId="5" fillId="4" borderId="27" xfId="0" applyFont="1" applyFill="1" applyBorder="1" applyAlignment="1">
      <alignment horizontal="centerContinuous"/>
    </xf>
    <xf numFmtId="0" fontId="8" fillId="9" borderId="37" xfId="0" applyFont="1" applyFill="1" applyBorder="1" applyAlignment="1">
      <alignment horizontal="center" wrapText="1"/>
    </xf>
    <xf numFmtId="0" fontId="8" fillId="4" borderId="29" xfId="0" applyFont="1" applyFill="1" applyBorder="1" applyAlignment="1">
      <alignment horizontal="center" wrapText="1"/>
    </xf>
    <xf numFmtId="0" fontId="9" fillId="2" borderId="38" xfId="0" applyFont="1" applyFill="1" applyBorder="1"/>
    <xf numFmtId="0" fontId="9" fillId="2" borderId="31" xfId="0" applyFont="1" applyFill="1" applyBorder="1"/>
    <xf numFmtId="3" fontId="5" fillId="9" borderId="38" xfId="0" applyNumberFormat="1" applyFont="1" applyFill="1" applyBorder="1" applyAlignment="1">
      <alignment horizontal="center"/>
    </xf>
    <xf numFmtId="3" fontId="5" fillId="5" borderId="31" xfId="0" applyNumberFormat="1" applyFont="1" applyFill="1" applyBorder="1" applyAlignment="1">
      <alignment horizontal="center"/>
    </xf>
    <xf numFmtId="3" fontId="7" fillId="9" borderId="39" xfId="0" applyNumberFormat="1" applyFont="1" applyFill="1" applyBorder="1"/>
    <xf numFmtId="3" fontId="7" fillId="5" borderId="35" xfId="0" applyNumberFormat="1" applyFont="1" applyFill="1" applyBorder="1"/>
    <xf numFmtId="3" fontId="7" fillId="9" borderId="38" xfId="0" applyNumberFormat="1" applyFont="1" applyFill="1" applyBorder="1"/>
    <xf numFmtId="3" fontId="7" fillId="5" borderId="31" xfId="0" applyNumberFormat="1" applyFont="1" applyFill="1" applyBorder="1"/>
    <xf numFmtId="3" fontId="8" fillId="0" borderId="40" xfId="0" applyNumberFormat="1" applyFont="1" applyBorder="1"/>
    <xf numFmtId="0" fontId="5" fillId="7" borderId="5" xfId="0" applyFont="1" applyFill="1" applyBorder="1" applyAlignment="1">
      <alignment horizontal="center" wrapText="1"/>
    </xf>
    <xf numFmtId="0" fontId="5" fillId="7" borderId="6" xfId="0" applyFont="1" applyFill="1" applyBorder="1" applyAlignment="1">
      <alignment horizontal="center" wrapText="1"/>
    </xf>
    <xf numFmtId="3" fontId="4" fillId="7" borderId="8" xfId="0" applyNumberFormat="1" applyFont="1" applyFill="1" applyBorder="1" applyAlignment="1">
      <alignment horizontal="center"/>
    </xf>
    <xf numFmtId="3" fontId="7" fillId="0" borderId="17" xfId="0" applyNumberFormat="1" applyFont="1" applyFill="1" applyBorder="1"/>
    <xf numFmtId="0" fontId="8" fillId="8" borderId="32" xfId="0" applyFont="1" applyFill="1" applyBorder="1" applyAlignment="1">
      <alignment horizontal="center" wrapText="1"/>
    </xf>
    <xf numFmtId="3" fontId="4" fillId="8" borderId="28" xfId="0" applyNumberFormat="1" applyFont="1" applyFill="1" applyBorder="1" applyAlignment="1">
      <alignment horizontal="center"/>
    </xf>
    <xf numFmtId="3" fontId="8" fillId="10" borderId="42" xfId="0" applyNumberFormat="1" applyFont="1" applyFill="1" applyBorder="1" applyAlignment="1">
      <alignment horizontal="center"/>
    </xf>
    <xf numFmtId="3" fontId="8" fillId="10" borderId="38" xfId="0" applyNumberFormat="1" applyFont="1" applyFill="1" applyBorder="1" applyAlignment="1">
      <alignment horizontal="center"/>
    </xf>
    <xf numFmtId="3" fontId="4" fillId="8" borderId="40" xfId="0" applyNumberFormat="1" applyFont="1" applyFill="1" applyBorder="1" applyAlignment="1">
      <alignment horizontal="center"/>
    </xf>
    <xf numFmtId="3" fontId="7" fillId="0" borderId="41" xfId="0" applyNumberFormat="1" applyFont="1" applyFill="1" applyBorder="1"/>
    <xf numFmtId="3" fontId="6" fillId="0" borderId="37" xfId="0" applyNumberFormat="1" applyFont="1" applyFill="1" applyBorder="1" applyAlignment="1"/>
    <xf numFmtId="3" fontId="7" fillId="0" borderId="42" xfId="0" applyNumberFormat="1" applyFont="1" applyFill="1" applyBorder="1"/>
    <xf numFmtId="3" fontId="6" fillId="0" borderId="38" xfId="0" applyNumberFormat="1" applyFont="1" applyFill="1" applyBorder="1" applyAlignment="1"/>
    <xf numFmtId="3" fontId="8" fillId="0" borderId="43" xfId="0" applyNumberFormat="1" applyFont="1" applyBorder="1"/>
    <xf numFmtId="10" fontId="7" fillId="2" borderId="31" xfId="0" applyNumberFormat="1" applyFont="1" applyFill="1" applyBorder="1"/>
    <xf numFmtId="3" fontId="5" fillId="6" borderId="30" xfId="0" applyNumberFormat="1" applyFont="1" applyFill="1" applyBorder="1" applyAlignment="1">
      <alignment horizontal="center"/>
    </xf>
    <xf numFmtId="3" fontId="4" fillId="7" borderId="31" xfId="0" applyNumberFormat="1" applyFont="1" applyFill="1" applyBorder="1" applyAlignment="1">
      <alignment horizontal="center"/>
    </xf>
    <xf numFmtId="3" fontId="7" fillId="0" borderId="34" xfId="0" applyNumberFormat="1" applyFont="1" applyFill="1" applyBorder="1"/>
    <xf numFmtId="3" fontId="5" fillId="6" borderId="21" xfId="0" applyNumberFormat="1" applyFont="1" applyFill="1" applyBorder="1" applyAlignment="1">
      <alignment horizontal="center"/>
    </xf>
    <xf numFmtId="3" fontId="7" fillId="0" borderId="23" xfId="0" applyNumberFormat="1" applyFont="1" applyFill="1" applyBorder="1"/>
    <xf numFmtId="0" fontId="4" fillId="2" borderId="25" xfId="0" applyFont="1" applyFill="1" applyBorder="1" applyAlignment="1">
      <alignment horizontal="right"/>
    </xf>
    <xf numFmtId="0" fontId="8" fillId="0" borderId="16" xfId="0" applyFont="1" applyBorder="1"/>
    <xf numFmtId="0" fontId="4" fillId="2" borderId="16" xfId="0" applyFont="1" applyFill="1" applyBorder="1" applyAlignment="1">
      <alignment horizontal="right"/>
    </xf>
    <xf numFmtId="0" fontId="5" fillId="0" borderId="18" xfId="0" applyFont="1" applyBorder="1" applyAlignment="1">
      <alignment horizontal="center"/>
    </xf>
    <xf numFmtId="0" fontId="7" fillId="0" borderId="16" xfId="0" applyFont="1" applyBorder="1"/>
    <xf numFmtId="0" fontId="6" fillId="0" borderId="16" xfId="0" applyFont="1" applyBorder="1" applyAlignment="1"/>
    <xf numFmtId="0" fontId="8" fillId="0" borderId="18" xfId="0" applyFont="1" applyBorder="1"/>
    <xf numFmtId="0" fontId="18" fillId="0" borderId="0" xfId="0" applyFont="1" applyAlignment="1"/>
    <xf numFmtId="0" fontId="19" fillId="0" borderId="0" xfId="0" applyFont="1" applyAlignment="1">
      <alignment horizontal="center" wrapText="1"/>
    </xf>
    <xf numFmtId="0" fontId="20" fillId="0" borderId="0" xfId="0" applyFont="1" applyAlignment="1">
      <alignment horizontal="center" wrapText="1"/>
    </xf>
    <xf numFmtId="0" fontId="21" fillId="0" borderId="0" xfId="0" applyFont="1"/>
    <xf numFmtId="0" fontId="15" fillId="0" borderId="0" xfId="0" applyFont="1"/>
    <xf numFmtId="0" fontId="19" fillId="0" borderId="0" xfId="0" applyFont="1" applyAlignment="1">
      <alignment horizontal="center"/>
    </xf>
    <xf numFmtId="0" fontId="5" fillId="0" borderId="4" xfId="0" applyFont="1" applyBorder="1"/>
    <xf numFmtId="0" fontId="18" fillId="0" borderId="5" xfId="0" applyFont="1" applyBorder="1" applyAlignment="1"/>
    <xf numFmtId="0" fontId="5" fillId="0" borderId="7" xfId="0" applyFont="1" applyBorder="1"/>
    <xf numFmtId="0" fontId="18" fillId="0" borderId="2" xfId="0" applyFont="1" applyBorder="1" applyAlignment="1"/>
    <xf numFmtId="0" fontId="5" fillId="0" borderId="9" xfId="0" applyFont="1" applyBorder="1"/>
    <xf numFmtId="0" fontId="18" fillId="0" borderId="10" xfId="0" applyFont="1" applyBorder="1" applyAlignment="1"/>
    <xf numFmtId="0" fontId="6" fillId="0" borderId="5" xfId="0" applyFont="1" applyBorder="1"/>
    <xf numFmtId="0" fontId="6" fillId="0" borderId="2" xfId="0" applyFont="1" applyBorder="1"/>
    <xf numFmtId="3" fontId="5" fillId="0" borderId="6" xfId="0" applyNumberFormat="1" applyFont="1" applyBorder="1"/>
    <xf numFmtId="3" fontId="5" fillId="0" borderId="8" xfId="0" applyNumberFormat="1" applyFont="1" applyBorder="1"/>
    <xf numFmtId="3" fontId="7" fillId="0" borderId="15" xfId="0" applyNumberFormat="1" applyFont="1" applyFill="1" applyBorder="1"/>
    <xf numFmtId="167" fontId="5" fillId="0" borderId="11" xfId="0" applyNumberFormat="1" applyFont="1" applyBorder="1"/>
    <xf numFmtId="0" fontId="8" fillId="11" borderId="12" xfId="0" applyFont="1" applyFill="1" applyBorder="1" applyAlignment="1">
      <alignment horizontal="centerContinuous" wrapText="1"/>
    </xf>
    <xf numFmtId="0" fontId="8" fillId="11" borderId="14" xfId="0" applyFont="1" applyFill="1" applyBorder="1" applyAlignment="1">
      <alignment horizontal="centerContinuous" wrapText="1"/>
    </xf>
    <xf numFmtId="0" fontId="8" fillId="11" borderId="13" xfId="0" applyFont="1" applyFill="1" applyBorder="1" applyAlignment="1">
      <alignment horizontal="centerContinuous" wrapText="1"/>
    </xf>
    <xf numFmtId="0" fontId="8" fillId="11" borderId="4" xfId="0" applyFont="1" applyFill="1" applyBorder="1" applyAlignment="1">
      <alignment horizontal="center" wrapText="1"/>
    </xf>
    <xf numFmtId="0" fontId="8" fillId="11" borderId="5" xfId="0" applyFont="1" applyFill="1" applyBorder="1" applyAlignment="1">
      <alignment horizontal="center" wrapText="1"/>
    </xf>
    <xf numFmtId="0" fontId="4" fillId="11" borderId="5" xfId="0" applyFont="1" applyFill="1" applyBorder="1" applyAlignment="1">
      <alignment horizontal="center" wrapText="1"/>
    </xf>
    <xf numFmtId="0" fontId="4" fillId="11" borderId="6" xfId="0" applyFont="1" applyFill="1" applyBorder="1" applyAlignment="1">
      <alignment horizontal="center" vertical="center" wrapText="1"/>
    </xf>
    <xf numFmtId="3" fontId="4" fillId="11" borderId="9" xfId="0" applyNumberFormat="1" applyFont="1" applyFill="1" applyBorder="1" applyAlignment="1">
      <alignment horizontal="center"/>
    </xf>
    <xf numFmtId="3" fontId="4" fillId="11" borderId="10" xfId="0" applyNumberFormat="1" applyFont="1" applyFill="1" applyBorder="1" applyAlignment="1">
      <alignment horizontal="center"/>
    </xf>
    <xf numFmtId="3" fontId="4" fillId="11" borderId="11" xfId="0" applyNumberFormat="1" applyFont="1" applyFill="1" applyBorder="1" applyAlignment="1">
      <alignment horizontal="center"/>
    </xf>
    <xf numFmtId="3" fontId="4" fillId="11" borderId="43" xfId="0" applyNumberFormat="1" applyFont="1" applyFill="1" applyBorder="1" applyAlignment="1">
      <alignment horizontal="center"/>
    </xf>
    <xf numFmtId="0" fontId="8" fillId="12" borderId="33" xfId="0" applyFont="1" applyFill="1" applyBorder="1" applyAlignment="1">
      <alignment horizontal="centerContinuous" wrapText="1"/>
    </xf>
    <xf numFmtId="0" fontId="8" fillId="12" borderId="28" xfId="0" applyFont="1" applyFill="1" applyBorder="1" applyAlignment="1">
      <alignment horizontal="centerContinuous" wrapText="1"/>
    </xf>
    <xf numFmtId="0" fontId="8" fillId="13" borderId="3" xfId="0" applyFont="1" applyFill="1" applyBorder="1" applyAlignment="1">
      <alignment vertical="top" wrapText="1"/>
    </xf>
    <xf numFmtId="0" fontId="8" fillId="14" borderId="9" xfId="0" applyFont="1" applyFill="1" applyBorder="1" applyAlignment="1">
      <alignment horizontal="centerContinuous" wrapText="1"/>
    </xf>
    <xf numFmtId="0" fontId="8" fillId="14" borderId="10" xfId="0" applyFont="1" applyFill="1" applyBorder="1" applyAlignment="1">
      <alignment horizontal="centerContinuous" wrapText="1"/>
    </xf>
    <xf numFmtId="0" fontId="8" fillId="14" borderId="28" xfId="0" applyFont="1" applyFill="1" applyBorder="1" applyAlignment="1">
      <alignment horizontal="centerContinuous" wrapText="1"/>
    </xf>
    <xf numFmtId="0" fontId="8" fillId="11" borderId="41" xfId="0" applyFont="1" applyFill="1" applyBorder="1" applyAlignment="1">
      <alignment horizontal="center" vertical="top" wrapText="1"/>
    </xf>
    <xf numFmtId="0" fontId="8" fillId="11" borderId="42" xfId="0" applyFont="1" applyFill="1" applyBorder="1" applyAlignment="1">
      <alignment horizontal="center" vertical="top" wrapText="1"/>
    </xf>
    <xf numFmtId="0" fontId="8" fillId="8" borderId="37" xfId="0" applyFont="1" applyFill="1" applyBorder="1" applyAlignment="1">
      <alignment horizontal="center" vertical="top" wrapText="1"/>
    </xf>
    <xf numFmtId="0" fontId="8" fillId="8" borderId="38" xfId="0" applyFont="1" applyFill="1" applyBorder="1" applyAlignment="1">
      <alignment horizontal="center" vertical="top" wrapText="1"/>
    </xf>
    <xf numFmtId="0" fontId="12" fillId="13" borderId="16" xfId="0" applyFont="1" applyFill="1" applyBorder="1" applyAlignment="1">
      <alignment vertical="top" wrapText="1"/>
    </xf>
    <xf numFmtId="0" fontId="12" fillId="13" borderId="18" xfId="0" applyFont="1" applyFill="1" applyBorder="1" applyAlignment="1">
      <alignment vertical="top" wrapText="1"/>
    </xf>
    <xf numFmtId="3" fontId="5" fillId="3" borderId="0" xfId="0" applyNumberFormat="1" applyFont="1" applyFill="1" applyAlignment="1">
      <alignment horizontal="center"/>
    </xf>
    <xf numFmtId="0" fontId="6" fillId="13" borderId="44" xfId="0" applyFont="1" applyFill="1" applyBorder="1" applyAlignment="1">
      <alignment horizontal="centerContinuous" wrapText="1"/>
    </xf>
    <xf numFmtId="4" fontId="5" fillId="13" borderId="44" xfId="0" applyNumberFormat="1" applyFont="1" applyFill="1" applyBorder="1" applyAlignment="1">
      <alignment wrapText="1"/>
    </xf>
    <xf numFmtId="0" fontId="5" fillId="13" borderId="44" xfId="0" applyFont="1" applyFill="1" applyBorder="1" applyAlignment="1"/>
    <xf numFmtId="0" fontId="6" fillId="13" borderId="44" xfId="0" applyFont="1" applyFill="1" applyBorder="1" applyAlignment="1">
      <alignment wrapText="1"/>
    </xf>
    <xf numFmtId="4" fontId="7" fillId="13" borderId="44" xfId="0" applyNumberFormat="1" applyFont="1" applyFill="1" applyBorder="1" applyAlignment="1">
      <alignment wrapText="1"/>
    </xf>
    <xf numFmtId="3" fontId="7" fillId="15" borderId="14" xfId="0" applyNumberFormat="1" applyFont="1" applyFill="1" applyBorder="1"/>
    <xf numFmtId="0" fontId="6" fillId="15" borderId="14" xfId="0" applyFont="1" applyFill="1" applyBorder="1" applyAlignment="1"/>
    <xf numFmtId="4" fontId="7" fillId="15" borderId="14" xfId="0" applyNumberFormat="1" applyFont="1" applyFill="1" applyBorder="1"/>
    <xf numFmtId="0" fontId="5" fillId="15" borderId="12" xfId="0" applyFont="1" applyFill="1" applyBorder="1" applyAlignment="1"/>
    <xf numFmtId="0" fontId="5" fillId="15" borderId="25" xfId="0" applyFont="1" applyFill="1" applyBorder="1" applyAlignment="1"/>
    <xf numFmtId="4" fontId="6" fillId="15" borderId="13" xfId="0" applyNumberFormat="1" applyFont="1" applyFill="1" applyBorder="1" applyAlignment="1"/>
    <xf numFmtId="3" fontId="5" fillId="3" borderId="44" xfId="0" applyNumberFormat="1" applyFont="1" applyFill="1" applyBorder="1" applyAlignment="1">
      <alignment horizontal="center" wrapText="1"/>
    </xf>
    <xf numFmtId="0" fontId="5" fillId="13" borderId="44" xfId="0" applyFont="1" applyFill="1" applyBorder="1" applyAlignment="1">
      <alignment horizontal="left"/>
    </xf>
    <xf numFmtId="4" fontId="6" fillId="13" borderId="45" xfId="0" applyNumberFormat="1" applyFont="1" applyFill="1" applyBorder="1" applyAlignment="1">
      <alignment wrapText="1"/>
    </xf>
    <xf numFmtId="0" fontId="5" fillId="13" borderId="12" xfId="0" applyFont="1" applyFill="1" applyBorder="1" applyAlignment="1">
      <alignment horizontal="right"/>
    </xf>
    <xf numFmtId="0" fontId="6" fillId="0" borderId="2" xfId="0" applyFont="1" applyBorder="1" applyAlignment="1"/>
    <xf numFmtId="0" fontId="5" fillId="0" borderId="2" xfId="0" applyFont="1" applyBorder="1"/>
    <xf numFmtId="167" fontId="5" fillId="0" borderId="2" xfId="0" applyNumberFormat="1" applyFont="1" applyBorder="1"/>
    <xf numFmtId="0" fontId="6" fillId="0" borderId="15" xfId="0" applyFont="1" applyBorder="1" applyAlignment="1"/>
    <xf numFmtId="3" fontId="6" fillId="0" borderId="16" xfId="0" applyNumberFormat="1" applyFont="1" applyBorder="1" applyAlignment="1">
      <alignment horizontal="center"/>
    </xf>
    <xf numFmtId="3" fontId="5" fillId="0" borderId="18" xfId="0" applyNumberFormat="1" applyFont="1" applyBorder="1" applyAlignment="1">
      <alignment horizontal="center"/>
    </xf>
    <xf numFmtId="3" fontId="6" fillId="0" borderId="7" xfId="0" applyNumberFormat="1" applyFont="1" applyBorder="1" applyAlignment="1">
      <alignment horizontal="center"/>
    </xf>
    <xf numFmtId="3" fontId="6" fillId="0" borderId="2" xfId="0" applyNumberFormat="1" applyFont="1" applyBorder="1" applyAlignment="1">
      <alignment horizontal="center"/>
    </xf>
    <xf numFmtId="3" fontId="6" fillId="0" borderId="8" xfId="0" applyNumberFormat="1" applyFont="1" applyBorder="1" applyAlignment="1">
      <alignment horizontal="center"/>
    </xf>
    <xf numFmtId="3" fontId="5" fillId="0" borderId="9" xfId="0" applyNumberFormat="1" applyFont="1" applyBorder="1" applyAlignment="1">
      <alignment horizontal="center"/>
    </xf>
    <xf numFmtId="3" fontId="5" fillId="0" borderId="10" xfId="0" applyNumberFormat="1" applyFont="1" applyBorder="1" applyAlignment="1">
      <alignment horizontal="center"/>
    </xf>
    <xf numFmtId="3" fontId="5" fillId="0" borderId="11" xfId="0" applyNumberFormat="1" applyFont="1" applyBorder="1" applyAlignment="1">
      <alignment horizontal="center"/>
    </xf>
    <xf numFmtId="3" fontId="5" fillId="0" borderId="16" xfId="0" applyNumberFormat="1" applyFont="1" applyBorder="1" applyAlignment="1">
      <alignment horizontal="center"/>
    </xf>
    <xf numFmtId="166" fontId="6" fillId="0" borderId="16" xfId="0" applyNumberFormat="1" applyFont="1" applyBorder="1" applyAlignment="1">
      <alignment horizontal="center"/>
    </xf>
    <xf numFmtId="166" fontId="5" fillId="0" borderId="18" xfId="0" applyNumberFormat="1" applyFont="1" applyBorder="1" applyAlignment="1">
      <alignment horizontal="center"/>
    </xf>
    <xf numFmtId="0" fontId="5" fillId="0" borderId="15" xfId="0" applyFont="1" applyBorder="1"/>
    <xf numFmtId="0" fontId="5" fillId="0" borderId="16" xfId="0" applyFont="1" applyBorder="1"/>
    <xf numFmtId="0" fontId="5" fillId="0" borderId="18" xfId="0" applyFont="1" applyBorder="1"/>
    <xf numFmtId="0" fontId="5" fillId="0" borderId="12" xfId="0" applyFont="1" applyBorder="1" applyAlignment="1">
      <alignment horizontal="center"/>
    </xf>
    <xf numFmtId="0" fontId="5" fillId="0" borderId="14" xfId="0" applyFont="1" applyBorder="1" applyAlignment="1">
      <alignment horizontal="center"/>
    </xf>
    <xf numFmtId="0" fontId="5" fillId="0" borderId="13"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wrapText="1"/>
    </xf>
    <xf numFmtId="0" fontId="6" fillId="0" borderId="18" xfId="0" applyFont="1" applyBorder="1"/>
    <xf numFmtId="166" fontId="6" fillId="0" borderId="7" xfId="0" applyNumberFormat="1" applyFont="1" applyBorder="1" applyAlignment="1">
      <alignment horizontal="center"/>
    </xf>
    <xf numFmtId="166" fontId="6" fillId="0" borderId="2" xfId="0" applyNumberFormat="1" applyFont="1" applyBorder="1" applyAlignment="1">
      <alignment horizontal="center"/>
    </xf>
    <xf numFmtId="166" fontId="6" fillId="0" borderId="8" xfId="0" applyNumberFormat="1" applyFont="1" applyBorder="1" applyAlignment="1">
      <alignment horizontal="center"/>
    </xf>
    <xf numFmtId="166" fontId="5" fillId="0" borderId="9" xfId="0" applyNumberFormat="1" applyFont="1" applyBorder="1" applyAlignment="1">
      <alignment horizontal="center"/>
    </xf>
    <xf numFmtId="166" fontId="5" fillId="0" borderId="10" xfId="0" applyNumberFormat="1" applyFont="1" applyBorder="1" applyAlignment="1">
      <alignment horizontal="center"/>
    </xf>
    <xf numFmtId="166" fontId="5" fillId="0" borderId="11" xfId="0" applyNumberFormat="1" applyFont="1" applyBorder="1" applyAlignment="1">
      <alignment horizontal="center"/>
    </xf>
    <xf numFmtId="166" fontId="5" fillId="0" borderId="16" xfId="0" applyNumberFormat="1" applyFont="1" applyBorder="1" applyAlignment="1">
      <alignment horizontal="center"/>
    </xf>
    <xf numFmtId="3" fontId="5" fillId="0"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colors>
    <mruColors>
      <color rgb="FFFFCCFF"/>
      <color rgb="FFFFCCCC"/>
      <color rgb="FFFFCC66"/>
      <color rgb="FF00FFCC"/>
      <color rgb="FFFFCC99"/>
      <color rgb="FF00CC99"/>
      <color rgb="FF66CCFF"/>
      <color rgb="FF66FFFF"/>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C27ED-8813-4DAA-8DEC-1AAFDFD07B7F}">
  <dimension ref="A1:P85"/>
  <sheetViews>
    <sheetView tabSelected="1" workbookViewId="0">
      <selection activeCell="A9" sqref="A9"/>
    </sheetView>
  </sheetViews>
  <sheetFormatPr defaultRowHeight="15" x14ac:dyDescent="0.25"/>
  <cols>
    <col min="1" max="1" width="17.42578125" style="3" customWidth="1"/>
    <col min="2" max="2" width="9.140625" style="3" customWidth="1"/>
    <col min="3" max="16384" width="9.140625" style="3"/>
  </cols>
  <sheetData>
    <row r="1" spans="1:2" x14ac:dyDescent="0.25">
      <c r="A1" s="2" t="s">
        <v>73</v>
      </c>
    </row>
    <row r="3" spans="1:2" x14ac:dyDescent="0.25">
      <c r="A3" s="2" t="s">
        <v>79</v>
      </c>
    </row>
    <row r="5" spans="1:2" x14ac:dyDescent="0.25">
      <c r="A5" s="3" t="s">
        <v>105</v>
      </c>
    </row>
    <row r="6" spans="1:2" x14ac:dyDescent="0.25">
      <c r="B6" s="3" t="s">
        <v>37</v>
      </c>
    </row>
    <row r="7" spans="1:2" x14ac:dyDescent="0.25">
      <c r="B7" s="3" t="s">
        <v>39</v>
      </c>
    </row>
    <row r="8" spans="1:2" x14ac:dyDescent="0.25">
      <c r="B8" s="3" t="s">
        <v>97</v>
      </c>
    </row>
    <row r="10" spans="1:2" x14ac:dyDescent="0.25">
      <c r="A10" s="3" t="s">
        <v>106</v>
      </c>
    </row>
    <row r="12" spans="1:2" x14ac:dyDescent="0.25">
      <c r="A12" s="3" t="s">
        <v>98</v>
      </c>
    </row>
    <row r="13" spans="1:2" x14ac:dyDescent="0.25">
      <c r="B13" s="3" t="s">
        <v>75</v>
      </c>
    </row>
    <row r="14" spans="1:2" x14ac:dyDescent="0.25">
      <c r="B14" s="3" t="s">
        <v>76</v>
      </c>
    </row>
    <row r="15" spans="1:2" x14ac:dyDescent="0.25">
      <c r="B15" s="3" t="s">
        <v>77</v>
      </c>
    </row>
    <row r="17" spans="1:2" x14ac:dyDescent="0.25">
      <c r="A17" s="3" t="s">
        <v>99</v>
      </c>
    </row>
    <row r="18" spans="1:2" x14ac:dyDescent="0.25">
      <c r="A18" s="3" t="s">
        <v>78</v>
      </c>
    </row>
    <row r="19" spans="1:2" x14ac:dyDescent="0.25">
      <c r="A19" s="3" t="s">
        <v>94</v>
      </c>
    </row>
    <row r="21" spans="1:2" x14ac:dyDescent="0.25">
      <c r="A21" s="3" t="s">
        <v>100</v>
      </c>
    </row>
    <row r="23" spans="1:2" x14ac:dyDescent="0.25">
      <c r="A23" s="2" t="s">
        <v>74</v>
      </c>
    </row>
    <row r="25" spans="1:2" x14ac:dyDescent="0.25">
      <c r="A25" s="3" t="s">
        <v>101</v>
      </c>
    </row>
    <row r="26" spans="1:2" x14ac:dyDescent="0.25">
      <c r="A26" s="3" t="s">
        <v>80</v>
      </c>
    </row>
    <row r="27" spans="1:2" x14ac:dyDescent="0.25">
      <c r="A27" s="3" t="s">
        <v>102</v>
      </c>
    </row>
    <row r="28" spans="1:2" x14ac:dyDescent="0.25">
      <c r="A28" s="3" t="s">
        <v>103</v>
      </c>
    </row>
    <row r="30" spans="1:2" x14ac:dyDescent="0.25">
      <c r="A30" s="2" t="s">
        <v>81</v>
      </c>
      <c r="B30" s="3" t="s">
        <v>107</v>
      </c>
    </row>
    <row r="31" spans="1:2" x14ac:dyDescent="0.25">
      <c r="A31" s="2"/>
      <c r="B31" s="3" t="s">
        <v>111</v>
      </c>
    </row>
    <row r="32" spans="1:2" x14ac:dyDescent="0.25">
      <c r="B32" s="3" t="s">
        <v>109</v>
      </c>
    </row>
    <row r="33" spans="1:16" x14ac:dyDescent="0.25">
      <c r="B33" s="3" t="s">
        <v>110</v>
      </c>
    </row>
    <row r="34" spans="1:16" x14ac:dyDescent="0.25">
      <c r="B34" s="3" t="s">
        <v>82</v>
      </c>
    </row>
    <row r="35" spans="1:16" x14ac:dyDescent="0.25">
      <c r="B35" s="3" t="s">
        <v>104</v>
      </c>
    </row>
    <row r="37" spans="1:16" x14ac:dyDescent="0.25">
      <c r="A37" s="2" t="s">
        <v>86</v>
      </c>
      <c r="B37" s="3" t="s">
        <v>108</v>
      </c>
    </row>
    <row r="38" spans="1:16" x14ac:dyDescent="0.25">
      <c r="B38" s="3" t="s">
        <v>113</v>
      </c>
    </row>
    <row r="39" spans="1:16" x14ac:dyDescent="0.25">
      <c r="B39" s="3" t="s">
        <v>87</v>
      </c>
    </row>
    <row r="40" spans="1:16" x14ac:dyDescent="0.25">
      <c r="B40" s="3" t="s">
        <v>112</v>
      </c>
    </row>
    <row r="41" spans="1:16" x14ac:dyDescent="0.25">
      <c r="B41" s="3" t="s">
        <v>114</v>
      </c>
    </row>
    <row r="42" spans="1:16" x14ac:dyDescent="0.25">
      <c r="B42" s="3" t="s">
        <v>116</v>
      </c>
    </row>
    <row r="43" spans="1:16" x14ac:dyDescent="0.25">
      <c r="B43" s="3" t="s">
        <v>115</v>
      </c>
    </row>
    <row r="45" spans="1:16" x14ac:dyDescent="0.25">
      <c r="A45" s="181" t="s">
        <v>117</v>
      </c>
      <c r="B45" s="181"/>
      <c r="C45" s="181"/>
      <c r="D45" s="181"/>
      <c r="E45" s="181"/>
      <c r="F45" s="181"/>
      <c r="G45" s="181"/>
      <c r="H45" s="181"/>
      <c r="I45" s="181"/>
      <c r="J45" s="181"/>
      <c r="K45" s="181"/>
      <c r="L45" s="181"/>
      <c r="M45" s="181"/>
      <c r="N45" s="181"/>
      <c r="O45" s="181"/>
      <c r="P45" s="181"/>
    </row>
    <row r="46" spans="1:16" x14ac:dyDescent="0.25">
      <c r="A46" s="181"/>
      <c r="B46" s="181"/>
      <c r="C46" s="181"/>
      <c r="D46" s="181"/>
      <c r="E46" s="181"/>
      <c r="F46" s="181"/>
      <c r="G46" s="181"/>
      <c r="H46" s="181"/>
      <c r="I46" s="181"/>
      <c r="J46" s="181"/>
      <c r="K46" s="181"/>
      <c r="L46" s="181"/>
      <c r="M46" s="181"/>
      <c r="N46" s="181"/>
      <c r="O46" s="181"/>
      <c r="P46" s="181"/>
    </row>
    <row r="47" spans="1:16" x14ac:dyDescent="0.25">
      <c r="A47" s="181"/>
      <c r="B47" s="181"/>
      <c r="C47" s="181"/>
      <c r="D47" s="181"/>
      <c r="E47" s="181"/>
      <c r="F47" s="181"/>
      <c r="G47" s="181"/>
      <c r="H47" s="181"/>
      <c r="I47" s="181"/>
      <c r="J47" s="181"/>
      <c r="K47" s="181"/>
      <c r="L47" s="181"/>
      <c r="M47" s="181"/>
      <c r="N47" s="181"/>
      <c r="O47" s="181"/>
      <c r="P47" s="181"/>
    </row>
    <row r="48" spans="1:16" x14ac:dyDescent="0.25">
      <c r="A48" s="2" t="s">
        <v>118</v>
      </c>
      <c r="H48" s="39"/>
      <c r="I48" s="40"/>
      <c r="J48" s="40"/>
      <c r="N48" s="37"/>
    </row>
    <row r="49" spans="1:14" x14ac:dyDescent="0.25">
      <c r="A49" s="3" t="s">
        <v>119</v>
      </c>
      <c r="H49" s="39"/>
      <c r="I49" s="40"/>
      <c r="J49" s="40"/>
      <c r="N49" s="37"/>
    </row>
    <row r="50" spans="1:14" x14ac:dyDescent="0.25">
      <c r="A50" s="3" t="s">
        <v>120</v>
      </c>
      <c r="H50" s="39"/>
      <c r="I50" s="40"/>
      <c r="J50" s="40"/>
      <c r="N50" s="37"/>
    </row>
    <row r="51" spans="1:14" x14ac:dyDescent="0.25">
      <c r="A51" s="3" t="s">
        <v>121</v>
      </c>
      <c r="B51" s="38"/>
      <c r="H51" s="39"/>
      <c r="I51" s="40"/>
      <c r="J51" s="40"/>
      <c r="N51" s="37"/>
    </row>
    <row r="52" spans="1:14" x14ac:dyDescent="0.25">
      <c r="A52" s="3" t="s">
        <v>122</v>
      </c>
      <c r="B52" s="38"/>
      <c r="H52" s="39"/>
      <c r="I52" s="40"/>
      <c r="J52" s="40"/>
      <c r="N52" s="37"/>
    </row>
    <row r="53" spans="1:14" x14ac:dyDescent="0.25">
      <c r="A53" s="3" t="s">
        <v>123</v>
      </c>
      <c r="B53" s="38"/>
      <c r="H53" s="39"/>
      <c r="I53" s="40"/>
      <c r="J53" s="40"/>
      <c r="N53" s="37"/>
    </row>
    <row r="54" spans="1:14" x14ac:dyDescent="0.25">
      <c r="A54" s="3" t="s">
        <v>92</v>
      </c>
      <c r="B54" s="38"/>
      <c r="H54" s="39"/>
      <c r="I54" s="40"/>
      <c r="J54" s="40"/>
      <c r="N54" s="37"/>
    </row>
    <row r="55" spans="1:14" x14ac:dyDescent="0.25">
      <c r="B55" s="38"/>
      <c r="H55" s="39"/>
      <c r="I55" s="40"/>
      <c r="J55" s="40"/>
      <c r="N55" s="37"/>
    </row>
    <row r="56" spans="1:14" x14ac:dyDescent="0.25">
      <c r="A56" s="3" t="s">
        <v>128</v>
      </c>
      <c r="B56" s="38"/>
      <c r="H56" s="39"/>
      <c r="I56" s="40"/>
      <c r="J56" s="40"/>
      <c r="N56" s="37"/>
    </row>
    <row r="57" spans="1:14" x14ac:dyDescent="0.25">
      <c r="B57" s="38"/>
      <c r="H57" s="39"/>
      <c r="I57" s="40"/>
      <c r="J57" s="40"/>
      <c r="N57" s="37"/>
    </row>
    <row r="58" spans="1:14" x14ac:dyDescent="0.25">
      <c r="A58" s="3" t="s">
        <v>127</v>
      </c>
      <c r="B58" s="38"/>
      <c r="H58" s="39"/>
      <c r="I58" s="40"/>
      <c r="J58" s="40"/>
      <c r="N58" s="37"/>
    </row>
    <row r="59" spans="1:14" x14ac:dyDescent="0.25">
      <c r="A59" s="47" t="s">
        <v>51</v>
      </c>
      <c r="B59" s="49">
        <v>20</v>
      </c>
      <c r="C59" s="48"/>
      <c r="D59" s="48"/>
      <c r="E59" s="48"/>
      <c r="F59" s="48"/>
      <c r="G59" s="48"/>
      <c r="H59" s="48"/>
      <c r="I59" s="48"/>
      <c r="J59" s="48"/>
    </row>
    <row r="60" spans="1:14" x14ac:dyDescent="0.25">
      <c r="A60" s="47" t="s">
        <v>71</v>
      </c>
      <c r="B60" s="48"/>
      <c r="C60" s="48"/>
      <c r="D60" s="48"/>
      <c r="E60" s="48"/>
      <c r="F60" s="48"/>
      <c r="G60" s="48"/>
      <c r="H60" s="48"/>
      <c r="I60" s="48"/>
      <c r="J60" s="48"/>
    </row>
    <row r="61" spans="1:14" x14ac:dyDescent="0.25">
      <c r="A61" s="196"/>
      <c r="B61" s="130" t="s">
        <v>125</v>
      </c>
      <c r="C61" s="136"/>
      <c r="D61" s="136"/>
      <c r="E61" s="136"/>
      <c r="F61" s="136"/>
      <c r="G61" s="136"/>
      <c r="H61" s="136"/>
      <c r="I61" s="136"/>
      <c r="J61" s="136"/>
      <c r="K61" s="184"/>
    </row>
    <row r="62" spans="1:14" x14ac:dyDescent="0.25">
      <c r="A62" s="204"/>
      <c r="B62" s="199" t="s">
        <v>14</v>
      </c>
      <c r="C62" s="200" t="s">
        <v>17</v>
      </c>
      <c r="D62" s="200" t="s">
        <v>19</v>
      </c>
      <c r="E62" s="200" t="s">
        <v>20</v>
      </c>
      <c r="F62" s="200" t="s">
        <v>6</v>
      </c>
      <c r="G62" s="200" t="s">
        <v>21</v>
      </c>
      <c r="H62" s="201" t="s">
        <v>22</v>
      </c>
      <c r="I62" s="202" t="s">
        <v>26</v>
      </c>
      <c r="J62" s="203" t="s">
        <v>124</v>
      </c>
      <c r="K62" s="202" t="s">
        <v>27</v>
      </c>
    </row>
    <row r="63" spans="1:14" x14ac:dyDescent="0.25">
      <c r="A63" s="197" t="s">
        <v>23</v>
      </c>
      <c r="B63" s="187">
        <v>8</v>
      </c>
      <c r="C63" s="188">
        <v>8</v>
      </c>
      <c r="D63" s="188">
        <v>8</v>
      </c>
      <c r="E63" s="188">
        <v>8</v>
      </c>
      <c r="F63" s="188">
        <v>8</v>
      </c>
      <c r="G63" s="188">
        <v>6</v>
      </c>
      <c r="H63" s="189">
        <v>6</v>
      </c>
      <c r="I63" s="193">
        <f>SUM(B63:H63)</f>
        <v>52</v>
      </c>
      <c r="J63" s="194">
        <f>AVERAGE(B63:H63)</f>
        <v>7.4285714285714288</v>
      </c>
      <c r="K63" s="185">
        <f>I63*8</f>
        <v>416</v>
      </c>
    </row>
    <row r="64" spans="1:14" x14ac:dyDescent="0.25">
      <c r="A64" s="197" t="s">
        <v>24</v>
      </c>
      <c r="B64" s="187">
        <v>6</v>
      </c>
      <c r="C64" s="188">
        <v>6</v>
      </c>
      <c r="D64" s="188">
        <v>6</v>
      </c>
      <c r="E64" s="188">
        <v>6</v>
      </c>
      <c r="F64" s="188">
        <v>6</v>
      </c>
      <c r="G64" s="188">
        <v>2</v>
      </c>
      <c r="H64" s="189">
        <v>2</v>
      </c>
      <c r="I64" s="193">
        <f>SUM(B64:H64)</f>
        <v>34</v>
      </c>
      <c r="J64" s="194">
        <f>AVERAGE(B64:H64)</f>
        <v>4.8571428571428568</v>
      </c>
      <c r="K64" s="185">
        <f>I64*8</f>
        <v>272</v>
      </c>
    </row>
    <row r="65" spans="1:16" x14ac:dyDescent="0.25">
      <c r="A65" s="197" t="s">
        <v>25</v>
      </c>
      <c r="B65" s="187">
        <v>2</v>
      </c>
      <c r="C65" s="188">
        <v>2</v>
      </c>
      <c r="D65" s="188">
        <v>2</v>
      </c>
      <c r="E65" s="188">
        <v>2</v>
      </c>
      <c r="F65" s="188">
        <v>2</v>
      </c>
      <c r="G65" s="188">
        <v>2</v>
      </c>
      <c r="H65" s="189">
        <v>2</v>
      </c>
      <c r="I65" s="193">
        <f>SUM(B65:H65)</f>
        <v>14</v>
      </c>
      <c r="J65" s="194">
        <f>AVERAGE(B65:H65)</f>
        <v>2</v>
      </c>
      <c r="K65" s="185">
        <f>I65*8</f>
        <v>112</v>
      </c>
    </row>
    <row r="66" spans="1:16" x14ac:dyDescent="0.25">
      <c r="A66" s="198" t="s">
        <v>28</v>
      </c>
      <c r="B66" s="190">
        <f>SUM(B63:B65)</f>
        <v>16</v>
      </c>
      <c r="C66" s="191">
        <f>SUM(C63:C65)</f>
        <v>16</v>
      </c>
      <c r="D66" s="191">
        <f>SUM(D63:D65)</f>
        <v>16</v>
      </c>
      <c r="E66" s="191">
        <f>SUM(E63:E65)</f>
        <v>16</v>
      </c>
      <c r="F66" s="191">
        <f>SUM(F63:F65)</f>
        <v>16</v>
      </c>
      <c r="G66" s="191">
        <f>SUM(G63:G65)</f>
        <v>10</v>
      </c>
      <c r="H66" s="192">
        <f>SUM(H63:H65)</f>
        <v>10</v>
      </c>
      <c r="I66" s="186">
        <f>SUM(I63:I65)</f>
        <v>100</v>
      </c>
      <c r="J66" s="195">
        <f>AVERAGE(B66:H66)</f>
        <v>14.285714285714286</v>
      </c>
      <c r="K66" s="186">
        <f>SUM(K63:K65)</f>
        <v>800</v>
      </c>
    </row>
    <row r="67" spans="1:16" x14ac:dyDescent="0.25">
      <c r="A67" s="130" t="s">
        <v>29</v>
      </c>
      <c r="B67" s="137"/>
      <c r="C67" s="139">
        <f>I66</f>
        <v>100</v>
      </c>
      <c r="D67" s="137"/>
      <c r="E67" s="137"/>
      <c r="F67" s="137"/>
      <c r="G67" s="137"/>
      <c r="H67" s="137"/>
      <c r="I67" s="48"/>
      <c r="J67" s="48"/>
    </row>
    <row r="68" spans="1:16" x14ac:dyDescent="0.25">
      <c r="A68" s="132" t="s">
        <v>30</v>
      </c>
      <c r="B68" s="137"/>
      <c r="C68" s="139">
        <f>C67/5</f>
        <v>20</v>
      </c>
      <c r="D68" s="48"/>
      <c r="E68" s="48"/>
      <c r="F68" s="124"/>
      <c r="G68" s="48"/>
      <c r="I68" s="124"/>
      <c r="J68" s="48"/>
    </row>
    <row r="69" spans="1:16" x14ac:dyDescent="0.25">
      <c r="A69" s="134" t="s">
        <v>31</v>
      </c>
      <c r="B69" s="135"/>
      <c r="C69" s="141">
        <f>AVERAGE(B66:H66)</f>
        <v>14.285714285714286</v>
      </c>
      <c r="D69" s="48"/>
      <c r="E69" s="48"/>
      <c r="F69" s="48"/>
      <c r="G69" s="48"/>
      <c r="H69" s="48"/>
      <c r="I69" s="48"/>
      <c r="J69" s="48"/>
    </row>
    <row r="70" spans="1:16" x14ac:dyDescent="0.25">
      <c r="A70" s="182"/>
      <c r="B70" s="133"/>
      <c r="C70" s="183"/>
      <c r="D70" s="48"/>
      <c r="E70" s="48"/>
      <c r="F70" s="48"/>
      <c r="G70" s="48"/>
      <c r="H70" s="48"/>
      <c r="I70" s="48"/>
      <c r="J70" s="48"/>
    </row>
    <row r="72" spans="1:16" x14ac:dyDescent="0.25">
      <c r="A72" s="2" t="s">
        <v>126</v>
      </c>
      <c r="B72" s="124"/>
      <c r="E72" s="124"/>
      <c r="F72" s="124"/>
    </row>
    <row r="73" spans="1:16" x14ac:dyDescent="0.25">
      <c r="A73" s="47" t="s">
        <v>51</v>
      </c>
      <c r="B73" s="165">
        <v>1</v>
      </c>
      <c r="C73" s="48" t="s">
        <v>96</v>
      </c>
      <c r="D73" s="48"/>
      <c r="E73" s="48"/>
      <c r="F73" s="48"/>
      <c r="G73" s="48"/>
      <c r="H73" s="48"/>
      <c r="I73" s="48"/>
      <c r="J73" s="48"/>
      <c r="L73" s="124"/>
      <c r="M73" s="124"/>
      <c r="N73" s="124"/>
      <c r="O73" s="124"/>
      <c r="P73" s="124"/>
    </row>
    <row r="74" spans="1:16" x14ac:dyDescent="0.25">
      <c r="A74" s="47" t="s">
        <v>71</v>
      </c>
      <c r="B74" s="212"/>
      <c r="C74" s="48"/>
      <c r="D74" s="48"/>
      <c r="E74" s="48"/>
      <c r="F74" s="48"/>
      <c r="G74" s="48"/>
      <c r="H74" s="48"/>
      <c r="I74" s="48"/>
      <c r="J74" s="48"/>
      <c r="L74" s="124"/>
      <c r="M74" s="124"/>
      <c r="N74" s="124"/>
      <c r="O74" s="124"/>
      <c r="P74" s="124"/>
    </row>
    <row r="75" spans="1:16" x14ac:dyDescent="0.25">
      <c r="A75" s="196"/>
      <c r="B75" s="130" t="s">
        <v>125</v>
      </c>
      <c r="C75" s="136"/>
      <c r="D75" s="136"/>
      <c r="E75" s="136"/>
      <c r="F75" s="136"/>
      <c r="G75" s="136"/>
      <c r="H75" s="136"/>
      <c r="I75" s="136"/>
      <c r="J75" s="136"/>
      <c r="K75" s="184"/>
      <c r="L75" s="124"/>
      <c r="M75" s="124"/>
      <c r="N75" s="124"/>
      <c r="O75" s="124"/>
      <c r="P75" s="124"/>
    </row>
    <row r="76" spans="1:16" x14ac:dyDescent="0.25">
      <c r="A76" s="204"/>
      <c r="B76" s="199" t="s">
        <v>14</v>
      </c>
      <c r="C76" s="200" t="s">
        <v>17</v>
      </c>
      <c r="D76" s="200" t="s">
        <v>19</v>
      </c>
      <c r="E76" s="200" t="s">
        <v>20</v>
      </c>
      <c r="F76" s="200" t="s">
        <v>6</v>
      </c>
      <c r="G76" s="200" t="s">
        <v>21</v>
      </c>
      <c r="H76" s="201" t="s">
        <v>22</v>
      </c>
      <c r="I76" s="202" t="s">
        <v>26</v>
      </c>
      <c r="J76" s="203" t="s">
        <v>124</v>
      </c>
      <c r="K76" s="202" t="s">
        <v>27</v>
      </c>
      <c r="L76" s="124"/>
      <c r="M76" s="124"/>
      <c r="N76" s="124"/>
      <c r="O76" s="124"/>
      <c r="P76" s="124"/>
    </row>
    <row r="77" spans="1:16" x14ac:dyDescent="0.25">
      <c r="A77" s="197" t="s">
        <v>23</v>
      </c>
      <c r="B77" s="205">
        <f>B80*B63/B66</f>
        <v>0.4</v>
      </c>
      <c r="C77" s="206">
        <f>C80*C63/C66</f>
        <v>0.4</v>
      </c>
      <c r="D77" s="206">
        <f>D80*D63/D66</f>
        <v>0.4</v>
      </c>
      <c r="E77" s="206">
        <f>E80*E63/E66</f>
        <v>0.4</v>
      </c>
      <c r="F77" s="206">
        <f>F80*F63/F66</f>
        <v>0.4</v>
      </c>
      <c r="G77" s="206">
        <f>G80*G63/G66</f>
        <v>0.3</v>
      </c>
      <c r="H77" s="207">
        <f>H80*H63/H66</f>
        <v>0.3</v>
      </c>
      <c r="I77" s="211">
        <f>SUM(B77:H77)</f>
        <v>2.5999999999999996</v>
      </c>
      <c r="J77" s="194">
        <f>AVERAGE(B77:H77)</f>
        <v>0.37142857142857139</v>
      </c>
      <c r="K77" s="185">
        <f>I77*8</f>
        <v>20.799999999999997</v>
      </c>
      <c r="L77" s="124"/>
      <c r="M77" s="124"/>
      <c r="N77" s="124"/>
      <c r="O77" s="124"/>
      <c r="P77" s="124"/>
    </row>
    <row r="78" spans="1:16" x14ac:dyDescent="0.25">
      <c r="A78" s="197" t="s">
        <v>24</v>
      </c>
      <c r="B78" s="205">
        <f>B80*B64/B66</f>
        <v>0.30000000000000004</v>
      </c>
      <c r="C78" s="206">
        <f>C80*C64/C66</f>
        <v>0.30000000000000004</v>
      </c>
      <c r="D78" s="206">
        <f>D80*D64/D66</f>
        <v>0.30000000000000004</v>
      </c>
      <c r="E78" s="206">
        <f>E80*E64/E66</f>
        <v>0.30000000000000004</v>
      </c>
      <c r="F78" s="206">
        <f>F80*F64/F66</f>
        <v>0.30000000000000004</v>
      </c>
      <c r="G78" s="206">
        <f>G80*G64/G66</f>
        <v>0.1</v>
      </c>
      <c r="H78" s="207">
        <f>H80*H64/H66</f>
        <v>0.1</v>
      </c>
      <c r="I78" s="211">
        <f>SUM(B78:H78)</f>
        <v>1.7000000000000004</v>
      </c>
      <c r="J78" s="194">
        <f>AVERAGE(B78:H78)</f>
        <v>0.24285714285714291</v>
      </c>
      <c r="K78" s="185">
        <f>I78*8</f>
        <v>13.600000000000003</v>
      </c>
      <c r="L78" s="124"/>
      <c r="M78" s="124"/>
      <c r="N78" s="124"/>
      <c r="O78" s="124"/>
      <c r="P78" s="124"/>
    </row>
    <row r="79" spans="1:16" x14ac:dyDescent="0.25">
      <c r="A79" s="197" t="s">
        <v>25</v>
      </c>
      <c r="B79" s="205">
        <f>B80*B65/B66</f>
        <v>0.1</v>
      </c>
      <c r="C79" s="206">
        <f>C80*C65/C66</f>
        <v>0.1</v>
      </c>
      <c r="D79" s="206">
        <f>D80*D65/D66</f>
        <v>0.1</v>
      </c>
      <c r="E79" s="206">
        <f>E80*E65/E66</f>
        <v>0.1</v>
      </c>
      <c r="F79" s="206">
        <f>F80*F65/F66</f>
        <v>0.1</v>
      </c>
      <c r="G79" s="206">
        <f>G80*G65/G66</f>
        <v>0.1</v>
      </c>
      <c r="H79" s="207">
        <f>H80*H65/H66</f>
        <v>0.1</v>
      </c>
      <c r="I79" s="211">
        <f>SUM(B79:H79)</f>
        <v>0.7</v>
      </c>
      <c r="J79" s="194">
        <f>AVERAGE(B79:H79)</f>
        <v>9.9999999999999992E-2</v>
      </c>
      <c r="K79" s="185">
        <f>I79*8</f>
        <v>5.6</v>
      </c>
      <c r="L79" s="124"/>
      <c r="M79" s="124"/>
      <c r="N79" s="124"/>
      <c r="O79" s="124"/>
      <c r="P79" s="124"/>
    </row>
    <row r="80" spans="1:16" x14ac:dyDescent="0.25">
      <c r="A80" s="198" t="s">
        <v>28</v>
      </c>
      <c r="B80" s="208">
        <f>B66/$I66*5*$B73</f>
        <v>0.8</v>
      </c>
      <c r="C80" s="209">
        <f>C66/$I66*5*$B73</f>
        <v>0.8</v>
      </c>
      <c r="D80" s="209">
        <f>D66/$I66*5*$B73</f>
        <v>0.8</v>
      </c>
      <c r="E80" s="209">
        <f>E66/$I66*5*$B73</f>
        <v>0.8</v>
      </c>
      <c r="F80" s="209">
        <f>F66/$I66*5*$B73</f>
        <v>0.8</v>
      </c>
      <c r="G80" s="209">
        <f>G66/$I66*5*$B73</f>
        <v>0.5</v>
      </c>
      <c r="H80" s="210">
        <f>H66/$I66*5*$B73</f>
        <v>0.5</v>
      </c>
      <c r="I80" s="195">
        <f>SUM(B80:H80)</f>
        <v>5</v>
      </c>
      <c r="J80" s="195">
        <f>AVERAGE(B80:H80)</f>
        <v>0.7142857142857143</v>
      </c>
      <c r="K80" s="186">
        <f>SUM(K77:K79)</f>
        <v>40</v>
      </c>
      <c r="L80" s="124"/>
      <c r="M80" s="124"/>
      <c r="N80" s="124"/>
      <c r="O80" s="124"/>
      <c r="P80" s="124"/>
    </row>
    <row r="81" spans="1:16" x14ac:dyDescent="0.25">
      <c r="A81" s="130" t="s">
        <v>29</v>
      </c>
      <c r="B81" s="131"/>
      <c r="C81" s="138">
        <f>I80</f>
        <v>5</v>
      </c>
      <c r="D81" s="124"/>
      <c r="E81" s="124"/>
      <c r="F81" s="124"/>
      <c r="G81" s="124"/>
      <c r="H81" s="124"/>
      <c r="I81" s="124"/>
      <c r="J81" s="124"/>
      <c r="L81" s="124"/>
      <c r="M81" s="124"/>
      <c r="N81" s="124"/>
      <c r="O81" s="124"/>
      <c r="P81" s="124"/>
    </row>
    <row r="82" spans="1:16" x14ac:dyDescent="0.25">
      <c r="A82" s="132" t="s">
        <v>30</v>
      </c>
      <c r="B82" s="133"/>
      <c r="C82" s="139">
        <f>C81/5</f>
        <v>1</v>
      </c>
      <c r="D82" s="48"/>
      <c r="E82" s="48"/>
      <c r="F82" s="124"/>
      <c r="G82" s="48"/>
      <c r="I82" s="124"/>
      <c r="J82" s="124"/>
      <c r="L82" s="124"/>
      <c r="M82" s="124"/>
      <c r="N82" s="124"/>
      <c r="O82" s="124"/>
      <c r="P82" s="124"/>
    </row>
    <row r="83" spans="1:16" x14ac:dyDescent="0.25">
      <c r="A83" s="134" t="s">
        <v>31</v>
      </c>
      <c r="B83" s="135"/>
      <c r="C83" s="141">
        <f>AVERAGE(B80:H80)</f>
        <v>0.7142857142857143</v>
      </c>
      <c r="D83" s="48"/>
      <c r="E83" s="48"/>
      <c r="F83" s="48"/>
      <c r="G83" s="48"/>
      <c r="H83" s="48"/>
      <c r="I83" s="48"/>
      <c r="J83" s="124"/>
      <c r="L83" s="124"/>
      <c r="M83" s="124"/>
      <c r="N83" s="124"/>
      <c r="O83" s="124"/>
      <c r="P83" s="124"/>
    </row>
    <row r="84" spans="1:16" x14ac:dyDescent="0.25">
      <c r="M84" s="124"/>
      <c r="N84" s="124"/>
      <c r="O84" s="124"/>
      <c r="P84" s="124"/>
    </row>
    <row r="85" spans="1:16" x14ac:dyDescent="0.25">
      <c r="M85" s="124"/>
      <c r="N85" s="124"/>
      <c r="O85" s="124"/>
      <c r="P85" s="124"/>
    </row>
  </sheetData>
  <pageMargins left="0.7" right="0.7" top="0.75" bottom="0.25" header="0.3" footer="0.25"/>
  <pageSetup scale="80" orientation="landscape" r:id="rId1"/>
  <headerFooter>
    <oddFooter>&amp;C&amp;8&amp;P&amp;R&amp;8&amp;F | &amp;A</oddFooter>
  </headerFooter>
  <rowBreaks count="1" manualBreakCount="1">
    <brk id="46" max="16383" man="1"/>
  </rowBreaks>
  <ignoredErrors>
    <ignoredError sqref="J6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11E5-ECBF-4F08-B30C-0803A488BB3D}">
  <sheetPr>
    <outlinePr summaryBelow="0" summaryRight="0"/>
  </sheetPr>
  <dimension ref="A1:AO955"/>
  <sheetViews>
    <sheetView zoomScale="105" zoomScaleNormal="105" workbookViewId="0">
      <selection activeCell="A11" sqref="A11"/>
    </sheetView>
  </sheetViews>
  <sheetFormatPr defaultColWidth="14.42578125" defaultRowHeight="15.75" customHeight="1" x14ac:dyDescent="0.2"/>
  <cols>
    <col min="1" max="1" width="28.7109375" style="124" customWidth="1"/>
    <col min="2" max="10" width="11.140625" style="124" customWidth="1"/>
    <col min="11" max="11" width="11.5703125" style="124" customWidth="1"/>
    <col min="12" max="15" width="11.140625" style="124" customWidth="1"/>
    <col min="16" max="17" width="11.5703125" style="124" customWidth="1"/>
    <col min="18" max="18" width="11.140625" style="124" customWidth="1"/>
    <col min="19" max="33" width="11.5703125" style="124" customWidth="1"/>
    <col min="34" max="16384" width="14.42578125" style="124"/>
  </cols>
  <sheetData>
    <row r="1" spans="1:28" x14ac:dyDescent="0.25">
      <c r="A1" s="1" t="s">
        <v>69</v>
      </c>
      <c r="B1" s="4"/>
      <c r="C1" s="3"/>
      <c r="D1" s="3"/>
      <c r="E1" s="3"/>
      <c r="F1" s="5"/>
      <c r="G1" s="3"/>
      <c r="H1" s="3"/>
      <c r="I1" s="3"/>
      <c r="J1" s="3"/>
      <c r="K1" s="3"/>
      <c r="L1" s="2"/>
      <c r="M1" s="3"/>
      <c r="N1" s="3"/>
      <c r="O1" s="3"/>
      <c r="P1" s="3"/>
      <c r="Q1" s="3"/>
      <c r="R1" s="3"/>
      <c r="S1" s="3"/>
      <c r="T1" s="3"/>
      <c r="U1" s="3"/>
      <c r="V1" s="3"/>
      <c r="W1" s="3"/>
    </row>
    <row r="2" spans="1:28" ht="8.1" customHeight="1" x14ac:dyDescent="0.25">
      <c r="A2" s="6"/>
      <c r="B2" s="6"/>
      <c r="C2" s="6"/>
      <c r="D2" s="6"/>
      <c r="E2" s="6"/>
      <c r="F2" s="6"/>
      <c r="G2" s="6"/>
      <c r="H2" s="6"/>
      <c r="I2" s="6"/>
      <c r="J2" s="6"/>
      <c r="K2" s="6"/>
      <c r="L2" s="6"/>
      <c r="M2" s="6"/>
      <c r="N2" s="6"/>
      <c r="O2" s="6"/>
      <c r="P2" s="6"/>
      <c r="Q2" s="6"/>
      <c r="R2" s="6"/>
      <c r="S2" s="7"/>
      <c r="T2" s="7"/>
      <c r="U2" s="7"/>
      <c r="V2" s="7"/>
      <c r="W2" s="3"/>
      <c r="X2" s="125"/>
      <c r="Y2" s="126"/>
    </row>
    <row r="3" spans="1:28" ht="15" x14ac:dyDescent="0.25">
      <c r="A3" s="6" t="s">
        <v>89</v>
      </c>
      <c r="B3" s="6"/>
      <c r="C3" s="6"/>
      <c r="D3" s="6"/>
      <c r="E3" s="6"/>
      <c r="F3" s="6"/>
      <c r="G3" s="6"/>
      <c r="H3" s="6"/>
      <c r="I3" s="6"/>
      <c r="J3" s="6"/>
      <c r="K3" s="6"/>
      <c r="L3" s="6"/>
      <c r="M3" s="6"/>
      <c r="N3" s="6"/>
      <c r="O3" s="6"/>
      <c r="P3" s="6"/>
      <c r="Q3" s="6"/>
      <c r="R3" s="6"/>
      <c r="S3" s="7"/>
      <c r="T3" s="7"/>
      <c r="U3" s="7"/>
      <c r="V3" s="7"/>
      <c r="W3" s="3"/>
      <c r="X3" s="125"/>
      <c r="Y3" s="126"/>
    </row>
    <row r="4" spans="1:28" ht="3.95" customHeight="1" x14ac:dyDescent="0.25">
      <c r="A4" s="6"/>
      <c r="B4" s="6"/>
      <c r="C4" s="6"/>
      <c r="D4" s="6"/>
      <c r="E4" s="6"/>
      <c r="F4" s="6"/>
      <c r="G4" s="6"/>
      <c r="H4" s="6"/>
      <c r="I4" s="6"/>
      <c r="J4" s="6"/>
      <c r="K4" s="6"/>
      <c r="L4" s="6"/>
      <c r="M4" s="6"/>
      <c r="N4" s="6"/>
      <c r="O4" s="6"/>
      <c r="P4" s="6"/>
      <c r="Q4" s="6"/>
      <c r="R4" s="6"/>
      <c r="S4" s="7"/>
      <c r="T4" s="7"/>
      <c r="U4" s="7"/>
      <c r="V4" s="7"/>
      <c r="W4" s="3"/>
      <c r="X4" s="125"/>
      <c r="Y4" s="126"/>
    </row>
    <row r="5" spans="1:28" ht="15" x14ac:dyDescent="0.25">
      <c r="A5" s="6" t="s">
        <v>88</v>
      </c>
      <c r="B5" s="6"/>
      <c r="C5" s="6"/>
      <c r="D5" s="6"/>
      <c r="E5" s="6"/>
      <c r="F5" s="6"/>
      <c r="G5" s="6"/>
      <c r="H5" s="6"/>
      <c r="I5" s="6"/>
      <c r="J5" s="6"/>
      <c r="K5" s="6"/>
      <c r="L5" s="6"/>
      <c r="M5" s="6"/>
      <c r="N5" s="6"/>
      <c r="O5" s="6"/>
      <c r="P5" s="6"/>
      <c r="Q5" s="6"/>
      <c r="R5" s="6"/>
      <c r="S5" s="7"/>
      <c r="T5" s="7"/>
      <c r="U5" s="7"/>
      <c r="V5" s="7"/>
      <c r="W5" s="3"/>
      <c r="X5" s="125"/>
      <c r="Y5" s="126"/>
    </row>
    <row r="6" spans="1:28" ht="8.1" customHeight="1" x14ac:dyDescent="0.25">
      <c r="A6" s="6"/>
      <c r="B6" s="6"/>
      <c r="C6" s="6"/>
      <c r="D6" s="6"/>
      <c r="E6" s="6"/>
      <c r="F6" s="6"/>
      <c r="G6" s="6"/>
      <c r="H6" s="6"/>
      <c r="I6" s="6"/>
      <c r="J6" s="6"/>
      <c r="K6" s="6"/>
      <c r="L6" s="6"/>
      <c r="M6" s="6"/>
      <c r="N6" s="6"/>
      <c r="O6" s="6"/>
      <c r="P6" s="6"/>
      <c r="Q6" s="6"/>
      <c r="R6" s="6"/>
      <c r="S6" s="7"/>
      <c r="T6" s="7"/>
      <c r="U6" s="7"/>
      <c r="V6" s="7"/>
      <c r="W6" s="3"/>
      <c r="X6" s="125"/>
      <c r="Y6" s="126"/>
    </row>
    <row r="7" spans="1:28" ht="15" x14ac:dyDescent="0.25">
      <c r="A7" s="175" t="s">
        <v>83</v>
      </c>
      <c r="B7" s="8" t="s">
        <v>40</v>
      </c>
      <c r="C7" s="9"/>
      <c r="D7" s="84"/>
      <c r="E7" s="85" t="s">
        <v>36</v>
      </c>
      <c r="F7" s="10"/>
      <c r="G7" s="65"/>
      <c r="H7" s="66" t="s">
        <v>35</v>
      </c>
      <c r="I7" s="11"/>
      <c r="J7" s="11"/>
      <c r="K7" s="79"/>
      <c r="L7" s="80" t="s">
        <v>38</v>
      </c>
      <c r="M7" s="12"/>
      <c r="O7" s="3"/>
      <c r="P7" s="3"/>
      <c r="Q7" s="3"/>
      <c r="R7" s="3"/>
      <c r="S7" s="3"/>
    </row>
    <row r="8" spans="1:28" ht="60" customHeight="1" x14ac:dyDescent="0.25">
      <c r="A8" s="118"/>
      <c r="B8" s="13" t="s">
        <v>37</v>
      </c>
      <c r="C8" s="14" t="s">
        <v>39</v>
      </c>
      <c r="D8" s="86" t="s">
        <v>42</v>
      </c>
      <c r="E8" s="87" t="s">
        <v>32</v>
      </c>
      <c r="F8" s="15" t="s">
        <v>56</v>
      </c>
      <c r="G8" s="67" t="s">
        <v>57</v>
      </c>
      <c r="H8" s="68" t="s">
        <v>33</v>
      </c>
      <c r="I8" s="17" t="s">
        <v>34</v>
      </c>
      <c r="J8" s="16" t="s">
        <v>54</v>
      </c>
      <c r="K8" s="81" t="s">
        <v>55</v>
      </c>
      <c r="L8" s="97" t="s">
        <v>37</v>
      </c>
      <c r="M8" s="98" t="s">
        <v>64</v>
      </c>
      <c r="N8" s="3"/>
      <c r="O8" s="3"/>
      <c r="P8" s="3"/>
      <c r="Q8" s="3"/>
      <c r="R8" s="3"/>
    </row>
    <row r="9" spans="1:28" ht="15" x14ac:dyDescent="0.25">
      <c r="A9" s="119" t="s">
        <v>46</v>
      </c>
      <c r="B9" s="18"/>
      <c r="C9" s="19"/>
      <c r="D9" s="88"/>
      <c r="E9" s="89"/>
      <c r="F9" s="19"/>
      <c r="G9" s="69"/>
      <c r="H9" s="70">
        <v>1E-3</v>
      </c>
      <c r="I9" s="20">
        <v>0.01</v>
      </c>
      <c r="J9" s="21"/>
      <c r="K9" s="82"/>
      <c r="L9" s="111"/>
      <c r="M9" s="22"/>
      <c r="N9" s="3"/>
      <c r="O9" s="3"/>
      <c r="P9" s="3"/>
      <c r="Q9" s="3"/>
      <c r="R9" s="3"/>
      <c r="AA9" s="127"/>
      <c r="AB9" s="127"/>
    </row>
    <row r="10" spans="1:28" ht="13.5" customHeight="1" x14ac:dyDescent="0.25">
      <c r="A10" s="120"/>
      <c r="B10" s="23" t="s">
        <v>72</v>
      </c>
      <c r="C10" s="24" t="s">
        <v>3</v>
      </c>
      <c r="D10" s="90" t="s">
        <v>4</v>
      </c>
      <c r="E10" s="91" t="s">
        <v>5</v>
      </c>
      <c r="F10" s="25" t="s">
        <v>6</v>
      </c>
      <c r="G10" s="71" t="s">
        <v>8</v>
      </c>
      <c r="H10" s="72" t="s">
        <v>9</v>
      </c>
      <c r="I10" s="26" t="s">
        <v>10</v>
      </c>
      <c r="J10" s="115" t="s">
        <v>11</v>
      </c>
      <c r="K10" s="112" t="s">
        <v>12</v>
      </c>
      <c r="L10" s="113" t="s">
        <v>13</v>
      </c>
      <c r="M10" s="99" t="s">
        <v>14</v>
      </c>
      <c r="N10" s="3"/>
      <c r="O10" s="3"/>
      <c r="P10" s="3"/>
      <c r="Q10" s="3"/>
      <c r="R10" s="3"/>
    </row>
    <row r="11" spans="1:28" ht="15" x14ac:dyDescent="0.25">
      <c r="A11" s="140" t="s">
        <v>60</v>
      </c>
      <c r="B11" s="27">
        <v>100</v>
      </c>
      <c r="C11" s="28">
        <v>200</v>
      </c>
      <c r="D11" s="92">
        <v>10</v>
      </c>
      <c r="E11" s="93">
        <v>1</v>
      </c>
      <c r="F11" s="29">
        <v>2</v>
      </c>
      <c r="G11" s="73">
        <v>2</v>
      </c>
      <c r="H11" s="74">
        <f t="shared" ref="H11:H19" si="0">IF(B11-E11-F11&lt;0,0,(B11-E11-F11)*$H$9)</f>
        <v>9.7000000000000003E-2</v>
      </c>
      <c r="I11" s="63">
        <f t="shared" ref="I11:I19" si="1">IF(B11-E11-F11-H11&lt;0,0,(B11-E11-F11-H11)*$I$9)</f>
        <v>0.96903000000000006</v>
      </c>
      <c r="J11" s="116">
        <f>ROUNDUP(H11+I11,0)</f>
        <v>2</v>
      </c>
      <c r="K11" s="114">
        <f>ROUNDUP(IF((C11-G11)&lt;=0,0,IF((B11-E11-F11)=0,0,J11*((C11-G11)/(B11-E11-F11)))),0)</f>
        <v>5</v>
      </c>
      <c r="L11" s="74">
        <f t="shared" ref="L11:L19" si="2">IF(B11-E11-F11-J11&lt;0,0,B11-E11-F11-J11)</f>
        <v>95</v>
      </c>
      <c r="M11" s="100">
        <f t="shared" ref="M11:M19" si="3">IF(C11-G11-K11&lt;=0,0,C11-G11-K11)</f>
        <v>193</v>
      </c>
      <c r="N11" s="3"/>
      <c r="O11" s="3"/>
      <c r="P11" s="3"/>
      <c r="Q11" s="3"/>
      <c r="R11" s="3"/>
    </row>
    <row r="12" spans="1:28" ht="15" x14ac:dyDescent="0.25">
      <c r="A12" s="53" t="s">
        <v>7</v>
      </c>
      <c r="B12" s="30"/>
      <c r="C12" s="31"/>
      <c r="D12" s="94"/>
      <c r="E12" s="95"/>
      <c r="F12" s="32"/>
      <c r="G12" s="75"/>
      <c r="H12" s="76">
        <f t="shared" si="0"/>
        <v>0</v>
      </c>
      <c r="I12" s="51">
        <f t="shared" si="1"/>
        <v>0</v>
      </c>
      <c r="J12" s="50">
        <f t="shared" ref="J12:J19" si="4">ROUNDUP(H12+I12,0)</f>
        <v>0</v>
      </c>
      <c r="K12" s="83">
        <f t="shared" ref="K12:K19" si="5">ROUNDUP(IF((C12-G12)&lt;=0,0,IF((B12-E12-F12)=0,0,J12*((C12-G12)/(B12-E12-F12)))),0)</f>
        <v>0</v>
      </c>
      <c r="L12" s="50">
        <f t="shared" si="2"/>
        <v>0</v>
      </c>
      <c r="M12" s="52">
        <f t="shared" si="3"/>
        <v>0</v>
      </c>
      <c r="N12" s="3"/>
      <c r="O12" s="3"/>
      <c r="P12" s="3"/>
      <c r="Q12" s="3"/>
      <c r="R12" s="3"/>
    </row>
    <row r="13" spans="1:28" ht="15" x14ac:dyDescent="0.25">
      <c r="A13" s="53" t="s">
        <v>15</v>
      </c>
      <c r="B13" s="30"/>
      <c r="C13" s="31"/>
      <c r="D13" s="94"/>
      <c r="E13" s="95"/>
      <c r="F13" s="32"/>
      <c r="G13" s="75"/>
      <c r="H13" s="76">
        <f t="shared" si="0"/>
        <v>0</v>
      </c>
      <c r="I13" s="51">
        <f t="shared" si="1"/>
        <v>0</v>
      </c>
      <c r="J13" s="50">
        <f t="shared" si="4"/>
        <v>0</v>
      </c>
      <c r="K13" s="83">
        <f t="shared" si="5"/>
        <v>0</v>
      </c>
      <c r="L13" s="50">
        <f t="shared" si="2"/>
        <v>0</v>
      </c>
      <c r="M13" s="52">
        <f t="shared" si="3"/>
        <v>0</v>
      </c>
      <c r="N13" s="3"/>
      <c r="O13" s="3"/>
      <c r="P13" s="3"/>
      <c r="Q13" s="3"/>
      <c r="R13" s="3"/>
    </row>
    <row r="14" spans="1:28" ht="15" x14ac:dyDescent="0.25">
      <c r="A14" s="53" t="s">
        <v>0</v>
      </c>
      <c r="B14" s="30"/>
      <c r="C14" s="31"/>
      <c r="D14" s="94"/>
      <c r="E14" s="95"/>
      <c r="F14" s="32"/>
      <c r="G14" s="75"/>
      <c r="H14" s="76">
        <f t="shared" si="0"/>
        <v>0</v>
      </c>
      <c r="I14" s="51">
        <f t="shared" si="1"/>
        <v>0</v>
      </c>
      <c r="J14" s="50">
        <f t="shared" si="4"/>
        <v>0</v>
      </c>
      <c r="K14" s="83">
        <f t="shared" si="5"/>
        <v>0</v>
      </c>
      <c r="L14" s="50">
        <f t="shared" si="2"/>
        <v>0</v>
      </c>
      <c r="M14" s="52">
        <f t="shared" si="3"/>
        <v>0</v>
      </c>
      <c r="N14" s="3"/>
      <c r="O14" s="3"/>
      <c r="P14" s="3"/>
      <c r="Q14" s="3"/>
      <c r="R14" s="3"/>
    </row>
    <row r="15" spans="1:28" ht="15" x14ac:dyDescent="0.25">
      <c r="A15" s="121" t="s">
        <v>1</v>
      </c>
      <c r="B15" s="30"/>
      <c r="C15" s="31"/>
      <c r="D15" s="94"/>
      <c r="E15" s="95"/>
      <c r="F15" s="32"/>
      <c r="G15" s="75"/>
      <c r="H15" s="76">
        <f t="shared" si="0"/>
        <v>0</v>
      </c>
      <c r="I15" s="51">
        <f t="shared" si="1"/>
        <v>0</v>
      </c>
      <c r="J15" s="50">
        <f t="shared" si="4"/>
        <v>0</v>
      </c>
      <c r="K15" s="83">
        <f t="shared" si="5"/>
        <v>0</v>
      </c>
      <c r="L15" s="50">
        <f t="shared" si="2"/>
        <v>0</v>
      </c>
      <c r="M15" s="52">
        <f t="shared" si="3"/>
        <v>0</v>
      </c>
      <c r="N15" s="3"/>
      <c r="O15" s="3"/>
      <c r="P15" s="3"/>
      <c r="Q15" s="3"/>
      <c r="R15" s="3"/>
    </row>
    <row r="16" spans="1:28" ht="15" x14ac:dyDescent="0.25">
      <c r="A16" s="122" t="s">
        <v>2</v>
      </c>
      <c r="B16" s="30"/>
      <c r="C16" s="31"/>
      <c r="D16" s="94"/>
      <c r="E16" s="95"/>
      <c r="F16" s="32"/>
      <c r="G16" s="75"/>
      <c r="H16" s="76">
        <f t="shared" si="0"/>
        <v>0</v>
      </c>
      <c r="I16" s="51">
        <f t="shared" si="1"/>
        <v>0</v>
      </c>
      <c r="J16" s="50">
        <f t="shared" si="4"/>
        <v>0</v>
      </c>
      <c r="K16" s="83">
        <f t="shared" si="5"/>
        <v>0</v>
      </c>
      <c r="L16" s="50">
        <f t="shared" si="2"/>
        <v>0</v>
      </c>
      <c r="M16" s="52">
        <f t="shared" si="3"/>
        <v>0</v>
      </c>
      <c r="N16" s="3"/>
      <c r="O16" s="3"/>
      <c r="P16" s="3"/>
      <c r="Q16" s="3"/>
      <c r="R16" s="3"/>
      <c r="AA16" s="128"/>
      <c r="AB16" s="128"/>
    </row>
    <row r="17" spans="1:41" ht="15" x14ac:dyDescent="0.25">
      <c r="A17" s="122" t="s">
        <v>58</v>
      </c>
      <c r="B17" s="30"/>
      <c r="C17" s="31"/>
      <c r="D17" s="94"/>
      <c r="E17" s="95"/>
      <c r="F17" s="32"/>
      <c r="G17" s="75"/>
      <c r="H17" s="76">
        <f t="shared" si="0"/>
        <v>0</v>
      </c>
      <c r="I17" s="51">
        <f t="shared" si="1"/>
        <v>0</v>
      </c>
      <c r="J17" s="50">
        <f t="shared" si="4"/>
        <v>0</v>
      </c>
      <c r="K17" s="83">
        <f t="shared" si="5"/>
        <v>0</v>
      </c>
      <c r="L17" s="50">
        <f t="shared" si="2"/>
        <v>0</v>
      </c>
      <c r="M17" s="52">
        <f t="shared" si="3"/>
        <v>0</v>
      </c>
      <c r="N17" s="3"/>
      <c r="O17" s="3"/>
      <c r="P17" s="3"/>
      <c r="Q17" s="3"/>
      <c r="R17" s="3"/>
      <c r="AA17" s="128"/>
      <c r="AB17" s="128"/>
    </row>
    <row r="18" spans="1:41" ht="15" x14ac:dyDescent="0.25">
      <c r="A18" s="122" t="s">
        <v>59</v>
      </c>
      <c r="B18" s="30"/>
      <c r="C18" s="31"/>
      <c r="D18" s="94"/>
      <c r="E18" s="95"/>
      <c r="F18" s="32"/>
      <c r="G18" s="75"/>
      <c r="H18" s="76">
        <f t="shared" si="0"/>
        <v>0</v>
      </c>
      <c r="I18" s="51">
        <f t="shared" si="1"/>
        <v>0</v>
      </c>
      <c r="J18" s="50">
        <f t="shared" si="4"/>
        <v>0</v>
      </c>
      <c r="K18" s="83">
        <f t="shared" si="5"/>
        <v>0</v>
      </c>
      <c r="L18" s="50">
        <f t="shared" si="2"/>
        <v>0</v>
      </c>
      <c r="M18" s="52">
        <f t="shared" si="3"/>
        <v>0</v>
      </c>
      <c r="N18" s="3"/>
      <c r="O18" s="3"/>
      <c r="P18" s="3"/>
      <c r="Q18" s="3"/>
      <c r="R18" s="3"/>
      <c r="AA18" s="128"/>
      <c r="AB18" s="128"/>
    </row>
    <row r="19" spans="1:41" ht="15" x14ac:dyDescent="0.25">
      <c r="A19" s="122"/>
      <c r="B19" s="30"/>
      <c r="C19" s="31"/>
      <c r="D19" s="94"/>
      <c r="E19" s="95"/>
      <c r="F19" s="32"/>
      <c r="G19" s="75"/>
      <c r="H19" s="76">
        <f t="shared" si="0"/>
        <v>0</v>
      </c>
      <c r="I19" s="51">
        <f t="shared" si="1"/>
        <v>0</v>
      </c>
      <c r="J19" s="50">
        <f t="shared" si="4"/>
        <v>0</v>
      </c>
      <c r="K19" s="83">
        <f t="shared" si="5"/>
        <v>0</v>
      </c>
      <c r="L19" s="50">
        <f t="shared" si="2"/>
        <v>0</v>
      </c>
      <c r="M19" s="52">
        <f t="shared" si="3"/>
        <v>0</v>
      </c>
      <c r="N19" s="3"/>
      <c r="O19" s="3"/>
      <c r="P19" s="3"/>
      <c r="Q19" s="3"/>
      <c r="R19" s="3"/>
      <c r="AA19" s="128"/>
      <c r="AB19" s="128"/>
    </row>
    <row r="20" spans="1:41" ht="15" x14ac:dyDescent="0.25">
      <c r="A20" s="123" t="s">
        <v>16</v>
      </c>
      <c r="B20" s="34">
        <f t="shared" ref="B20:M20" si="6">SUM(B11:B16)</f>
        <v>100</v>
      </c>
      <c r="C20" s="35">
        <f t="shared" si="6"/>
        <v>200</v>
      </c>
      <c r="D20" s="96">
        <f t="shared" si="6"/>
        <v>10</v>
      </c>
      <c r="E20" s="78">
        <f t="shared" si="6"/>
        <v>1</v>
      </c>
      <c r="F20" s="35">
        <f t="shared" si="6"/>
        <v>2</v>
      </c>
      <c r="G20" s="77">
        <f t="shared" si="6"/>
        <v>2</v>
      </c>
      <c r="H20" s="78">
        <f t="shared" si="6"/>
        <v>9.7000000000000003E-2</v>
      </c>
      <c r="I20" s="35">
        <f t="shared" si="6"/>
        <v>0.96903000000000006</v>
      </c>
      <c r="J20" s="34">
        <f t="shared" si="6"/>
        <v>2</v>
      </c>
      <c r="K20" s="77">
        <f t="shared" si="6"/>
        <v>5</v>
      </c>
      <c r="L20" s="34">
        <f t="shared" si="6"/>
        <v>95</v>
      </c>
      <c r="M20" s="36">
        <f t="shared" si="6"/>
        <v>193</v>
      </c>
      <c r="N20" s="3"/>
      <c r="O20" s="3"/>
      <c r="P20" s="3"/>
      <c r="Q20" s="3"/>
      <c r="R20" s="3"/>
      <c r="AA20" s="128"/>
      <c r="AB20" s="128"/>
    </row>
    <row r="21" spans="1:41" ht="15" x14ac:dyDescent="0.25">
      <c r="A21" s="3"/>
      <c r="B21" s="3"/>
      <c r="C21" s="3"/>
      <c r="D21" s="3"/>
      <c r="E21" s="3"/>
      <c r="F21" s="3"/>
      <c r="G21" s="3"/>
      <c r="H21" s="3"/>
      <c r="I21" s="3"/>
      <c r="J21" s="3"/>
      <c r="K21" s="37"/>
      <c r="L21" s="37"/>
      <c r="M21" s="37"/>
      <c r="N21" s="37"/>
      <c r="O21" s="37"/>
      <c r="P21" s="3"/>
      <c r="Q21" s="3"/>
      <c r="R21" s="37"/>
      <c r="S21" s="3"/>
      <c r="T21" s="3"/>
      <c r="U21" s="3"/>
      <c r="V21" s="3"/>
      <c r="W21" s="3"/>
      <c r="AH21" s="127"/>
      <c r="AI21" s="127"/>
      <c r="AJ21" s="127"/>
      <c r="AK21" s="127"/>
      <c r="AL21" s="127"/>
      <c r="AM21" s="127"/>
      <c r="AN21" s="127"/>
      <c r="AO21" s="127"/>
    </row>
    <row r="22" spans="1:41" ht="15" x14ac:dyDescent="0.25">
      <c r="A22" s="2" t="s">
        <v>95</v>
      </c>
      <c r="B22" s="38"/>
      <c r="C22" s="38"/>
      <c r="D22" s="3"/>
      <c r="E22" s="3"/>
      <c r="F22" s="3"/>
      <c r="G22" s="3"/>
      <c r="H22" s="3"/>
      <c r="I22" s="3"/>
      <c r="J22" s="39"/>
      <c r="K22" s="40"/>
      <c r="L22" s="40"/>
      <c r="M22" s="3"/>
      <c r="N22" s="3"/>
      <c r="O22" s="3"/>
      <c r="P22" s="37"/>
      <c r="Q22" s="3"/>
      <c r="R22" s="3"/>
      <c r="S22" s="3"/>
      <c r="T22" s="6"/>
      <c r="U22" s="6"/>
      <c r="V22" s="6"/>
      <c r="W22" s="6"/>
      <c r="X22" s="129"/>
      <c r="Y22" s="127"/>
      <c r="Z22" s="127"/>
      <c r="AA22" s="127"/>
      <c r="AB22" s="127"/>
      <c r="AC22" s="127"/>
      <c r="AD22" s="127"/>
      <c r="AE22" s="127"/>
      <c r="AF22" s="127"/>
      <c r="AH22" s="127"/>
    </row>
    <row r="23" spans="1:41" ht="8.1" customHeight="1" x14ac:dyDescent="0.25">
      <c r="A23" s="3"/>
      <c r="B23" s="38"/>
      <c r="C23" s="38"/>
      <c r="D23" s="3"/>
      <c r="E23" s="3"/>
      <c r="F23" s="3"/>
      <c r="G23" s="3"/>
      <c r="H23" s="3"/>
      <c r="I23" s="39"/>
      <c r="J23" s="40"/>
      <c r="K23" s="3"/>
      <c r="L23" s="6"/>
      <c r="M23" s="6"/>
      <c r="N23" s="3"/>
      <c r="O23" s="37"/>
      <c r="P23" s="3"/>
      <c r="Q23" s="3"/>
      <c r="R23" s="3"/>
      <c r="S23" s="6"/>
      <c r="T23" s="6"/>
      <c r="U23" s="6"/>
      <c r="V23" s="6"/>
      <c r="W23" s="41"/>
      <c r="X23" s="127"/>
      <c r="Y23" s="127"/>
      <c r="Z23" s="127"/>
      <c r="AA23" s="127"/>
      <c r="AB23" s="127"/>
      <c r="AC23" s="127"/>
      <c r="AD23" s="127"/>
      <c r="AE23" s="127"/>
      <c r="AG23" s="127"/>
    </row>
    <row r="24" spans="1:41" ht="15" customHeight="1" x14ac:dyDescent="0.25">
      <c r="A24" s="174" t="s">
        <v>84</v>
      </c>
      <c r="B24" s="171"/>
      <c r="C24" s="171"/>
      <c r="D24" s="172"/>
      <c r="E24" s="172"/>
      <c r="F24" s="172"/>
      <c r="G24" s="172"/>
      <c r="H24" s="172"/>
      <c r="I24" s="173"/>
      <c r="J24" s="176"/>
      <c r="K24" s="3"/>
      <c r="L24" s="6"/>
      <c r="M24" s="6"/>
      <c r="N24" s="3"/>
      <c r="O24" s="37"/>
      <c r="P24" s="3"/>
      <c r="Q24" s="3"/>
      <c r="R24" s="3"/>
      <c r="S24" s="6"/>
      <c r="T24" s="6"/>
      <c r="U24" s="6"/>
      <c r="V24" s="6"/>
      <c r="W24" s="41"/>
      <c r="X24" s="127"/>
      <c r="Y24" s="127"/>
      <c r="Z24" s="127"/>
      <c r="AA24" s="127"/>
      <c r="AB24" s="127"/>
      <c r="AC24" s="127"/>
      <c r="AD24" s="127"/>
      <c r="AE24" s="127"/>
      <c r="AG24" s="127"/>
    </row>
    <row r="25" spans="1:41" thickBot="1" x14ac:dyDescent="0.3">
      <c r="A25" s="180" t="s">
        <v>85</v>
      </c>
      <c r="B25" s="177">
        <v>7</v>
      </c>
      <c r="C25" s="178" t="s">
        <v>70</v>
      </c>
      <c r="D25" s="166"/>
      <c r="E25" s="167">
        <f>B25/7</f>
        <v>1</v>
      </c>
      <c r="F25" s="168" t="s">
        <v>50</v>
      </c>
      <c r="G25" s="169"/>
      <c r="H25" s="169"/>
      <c r="I25" s="170"/>
      <c r="J25" s="179"/>
      <c r="K25" s="3"/>
      <c r="L25" s="6"/>
      <c r="M25" s="6"/>
      <c r="N25" s="3"/>
      <c r="O25" s="37"/>
      <c r="P25" s="3"/>
      <c r="Q25" s="3"/>
      <c r="R25" s="6"/>
      <c r="S25" s="6"/>
      <c r="T25" s="6"/>
      <c r="U25" s="6"/>
      <c r="V25" s="41"/>
      <c r="W25" s="4"/>
      <c r="X25" s="127"/>
      <c r="Y25" s="127"/>
      <c r="Z25" s="127"/>
      <c r="AA25" s="127"/>
      <c r="AB25" s="127"/>
      <c r="AC25" s="127"/>
      <c r="AD25" s="127"/>
      <c r="AF25" s="127"/>
    </row>
    <row r="26" spans="1:41" ht="15" customHeight="1" thickTop="1" x14ac:dyDescent="0.25">
      <c r="A26" s="163" t="s">
        <v>49</v>
      </c>
      <c r="B26" s="156" t="s">
        <v>44</v>
      </c>
      <c r="C26" s="157"/>
      <c r="D26" s="157"/>
      <c r="E26" s="157"/>
      <c r="F26" s="157"/>
      <c r="G26" s="157"/>
      <c r="H26" s="158"/>
      <c r="I26" s="153" t="s">
        <v>45</v>
      </c>
      <c r="J26" s="154"/>
      <c r="K26" s="3"/>
      <c r="L26" s="6"/>
      <c r="M26" s="6"/>
      <c r="N26" s="3"/>
      <c r="O26" s="37"/>
      <c r="P26" s="3"/>
      <c r="Q26" s="3"/>
      <c r="R26" s="37"/>
      <c r="S26" s="3"/>
      <c r="T26" s="3"/>
      <c r="U26" s="3"/>
      <c r="V26" s="6"/>
      <c r="W26" s="6"/>
      <c r="X26" s="128"/>
      <c r="Y26" s="128"/>
      <c r="Z26" s="129"/>
      <c r="AA26" s="127"/>
      <c r="AB26" s="127"/>
      <c r="AC26" s="127"/>
      <c r="AD26" s="127"/>
      <c r="AE26" s="127"/>
      <c r="AF26" s="127"/>
      <c r="AG26" s="127"/>
      <c r="AH26" s="127"/>
      <c r="AJ26" s="127"/>
    </row>
    <row r="27" spans="1:41" ht="15" customHeight="1" x14ac:dyDescent="0.25">
      <c r="A27" s="164"/>
      <c r="B27" s="142" t="s">
        <v>61</v>
      </c>
      <c r="C27" s="143"/>
      <c r="D27" s="143"/>
      <c r="E27" s="143"/>
      <c r="F27" s="144"/>
      <c r="G27" s="42" t="s">
        <v>62</v>
      </c>
      <c r="H27" s="64"/>
      <c r="I27" s="159" t="s">
        <v>68</v>
      </c>
      <c r="J27" s="161" t="s">
        <v>52</v>
      </c>
      <c r="K27" s="3"/>
      <c r="L27" s="6"/>
      <c r="M27" s="6"/>
      <c r="N27" s="3"/>
      <c r="O27" s="37"/>
      <c r="P27" s="3"/>
      <c r="Q27" s="3"/>
      <c r="R27" s="37"/>
      <c r="S27" s="3"/>
      <c r="T27" s="3"/>
      <c r="U27" s="3"/>
      <c r="V27" s="6"/>
      <c r="W27" s="6"/>
      <c r="X27" s="128"/>
      <c r="Y27" s="128"/>
      <c r="Z27" s="129"/>
      <c r="AA27" s="127"/>
      <c r="AB27" s="127"/>
      <c r="AC27" s="127"/>
      <c r="AD27" s="127"/>
      <c r="AE27" s="127"/>
      <c r="AF27" s="127"/>
      <c r="AG27" s="127"/>
      <c r="AH27" s="127"/>
      <c r="AJ27" s="127"/>
    </row>
    <row r="28" spans="1:41" ht="50.1" customHeight="1" x14ac:dyDescent="0.25">
      <c r="A28" s="155"/>
      <c r="B28" s="145" t="s">
        <v>66</v>
      </c>
      <c r="C28" s="146" t="s">
        <v>67</v>
      </c>
      <c r="D28" s="146" t="s">
        <v>47</v>
      </c>
      <c r="E28" s="147" t="s">
        <v>41</v>
      </c>
      <c r="F28" s="148" t="s">
        <v>48</v>
      </c>
      <c r="G28" s="43" t="s">
        <v>18</v>
      </c>
      <c r="H28" s="101" t="s">
        <v>47</v>
      </c>
      <c r="I28" s="160"/>
      <c r="J28" s="162"/>
      <c r="K28" s="3"/>
      <c r="L28" s="6"/>
      <c r="M28" s="6"/>
      <c r="N28" s="3"/>
      <c r="O28" s="37"/>
      <c r="P28" s="3"/>
      <c r="Q28" s="3"/>
      <c r="R28" s="37"/>
      <c r="S28" s="3"/>
      <c r="T28" s="3"/>
      <c r="U28" s="3"/>
      <c r="V28" s="6"/>
      <c r="W28" s="6"/>
      <c r="X28" s="128"/>
      <c r="Y28" s="128"/>
      <c r="Z28" s="129"/>
      <c r="AA28" s="127"/>
      <c r="AB28" s="127"/>
      <c r="AC28" s="127"/>
      <c r="AD28" s="127"/>
      <c r="AE28" s="127"/>
      <c r="AF28" s="127"/>
      <c r="AG28" s="127"/>
      <c r="AH28" s="127"/>
      <c r="AJ28" s="127"/>
    </row>
    <row r="29" spans="1:41" ht="15" x14ac:dyDescent="0.25">
      <c r="A29" s="117" t="s">
        <v>43</v>
      </c>
      <c r="B29" s="56">
        <v>12</v>
      </c>
      <c r="C29" s="57">
        <v>8</v>
      </c>
      <c r="D29" s="57">
        <v>16</v>
      </c>
      <c r="E29" s="57">
        <v>6</v>
      </c>
      <c r="F29" s="58">
        <v>6</v>
      </c>
      <c r="G29" s="56">
        <v>3</v>
      </c>
      <c r="H29" s="59">
        <v>6</v>
      </c>
      <c r="I29" s="103">
        <v>6</v>
      </c>
      <c r="J29" s="104">
        <v>3</v>
      </c>
      <c r="K29" s="3"/>
      <c r="L29" s="6"/>
      <c r="M29" s="6"/>
      <c r="N29" s="3"/>
      <c r="O29" s="37"/>
      <c r="P29" s="3"/>
      <c r="Q29" s="3"/>
      <c r="R29" s="37"/>
      <c r="S29" s="3"/>
      <c r="T29" s="3"/>
      <c r="U29" s="3"/>
      <c r="V29" s="6"/>
      <c r="W29" s="6"/>
      <c r="X29" s="128"/>
      <c r="Y29" s="128"/>
      <c r="Z29" s="129"/>
      <c r="AA29" s="127"/>
      <c r="AB29" s="127"/>
      <c r="AC29" s="127"/>
      <c r="AD29" s="127"/>
      <c r="AE29" s="127"/>
      <c r="AF29" s="127"/>
      <c r="AG29" s="127"/>
      <c r="AH29" s="127"/>
      <c r="AJ29" s="127"/>
    </row>
    <row r="30" spans="1:41" ht="15" x14ac:dyDescent="0.25">
      <c r="A30" s="44"/>
      <c r="B30" s="149" t="s">
        <v>72</v>
      </c>
      <c r="C30" s="150" t="s">
        <v>3</v>
      </c>
      <c r="D30" s="150" t="s">
        <v>4</v>
      </c>
      <c r="E30" s="150" t="s">
        <v>5</v>
      </c>
      <c r="F30" s="151" t="s">
        <v>6</v>
      </c>
      <c r="G30" s="45" t="s">
        <v>8</v>
      </c>
      <c r="H30" s="102" t="s">
        <v>9</v>
      </c>
      <c r="I30" s="152" t="s">
        <v>10</v>
      </c>
      <c r="J30" s="105" t="s">
        <v>11</v>
      </c>
      <c r="K30" s="3"/>
      <c r="L30" s="6"/>
      <c r="M30" s="6"/>
      <c r="N30" s="3"/>
      <c r="O30" s="37"/>
      <c r="P30" s="3"/>
      <c r="Q30" s="3"/>
      <c r="R30" s="37"/>
      <c r="S30" s="3"/>
      <c r="T30" s="3"/>
      <c r="U30" s="3"/>
      <c r="V30" s="6"/>
      <c r="W30" s="6"/>
      <c r="X30" s="128"/>
      <c r="Y30" s="128"/>
      <c r="Z30" s="129"/>
      <c r="AA30" s="127"/>
      <c r="AB30" s="127"/>
      <c r="AC30" s="127"/>
      <c r="AD30" s="127"/>
      <c r="AE30" s="127"/>
      <c r="AF30" s="127"/>
      <c r="AG30" s="127"/>
      <c r="AH30" s="127"/>
      <c r="AJ30" s="127"/>
    </row>
    <row r="31" spans="1:41" ht="15" x14ac:dyDescent="0.25">
      <c r="A31" s="140" t="str">
        <f>A11</f>
        <v>Group Home (adults)</v>
      </c>
      <c r="B31" s="60">
        <f>K11*(5/7)*B$29*$B$25</f>
        <v>300</v>
      </c>
      <c r="C31" s="61">
        <f>G11*(5/7)*C$29*$B$25</f>
        <v>80</v>
      </c>
      <c r="D31" s="61">
        <f>((G11+K11)*(5/7))*D$29*$B$25</f>
        <v>560</v>
      </c>
      <c r="E31" s="61">
        <f>((G11+K11)*(5/7))*E$29*$B$25</f>
        <v>210</v>
      </c>
      <c r="F31" s="62">
        <f>((G11+K11)*(5/7))*F$29*3</f>
        <v>90</v>
      </c>
      <c r="G31" s="60">
        <f>((D11+M11)*(5/7))*G$29*$B$25</f>
        <v>3045</v>
      </c>
      <c r="H31" s="61">
        <f>((D11+M11)*(5/7))*H$29*$B$25</f>
        <v>6090</v>
      </c>
      <c r="I31" s="106">
        <f>(E11+F11+J11)*I$29*$B$25</f>
        <v>210</v>
      </c>
      <c r="J31" s="107">
        <f>L11*J$29*$B$25</f>
        <v>1995</v>
      </c>
      <c r="K31" s="3"/>
      <c r="L31" s="6"/>
      <c r="M31" s="6"/>
      <c r="N31" s="3"/>
      <c r="O31" s="37"/>
      <c r="P31" s="3"/>
      <c r="Q31" s="3"/>
      <c r="R31" s="37"/>
      <c r="S31" s="3"/>
      <c r="T31" s="3"/>
      <c r="U31" s="3"/>
      <c r="V31" s="6"/>
      <c r="W31" s="6"/>
      <c r="X31" s="128"/>
      <c r="Y31" s="128"/>
      <c r="Z31" s="129"/>
      <c r="AA31" s="127"/>
      <c r="AB31" s="127"/>
      <c r="AC31" s="127"/>
      <c r="AD31" s="127"/>
      <c r="AE31" s="127"/>
      <c r="AF31" s="127"/>
      <c r="AG31" s="127"/>
      <c r="AH31" s="127"/>
      <c r="AJ31" s="127"/>
    </row>
    <row r="32" spans="1:41" ht="15" x14ac:dyDescent="0.25">
      <c r="A32" s="53" t="str">
        <f t="shared" ref="A32:A38" si="7">A12</f>
        <v>Group Living Children</v>
      </c>
      <c r="B32" s="54">
        <f>K12*(5/7)*B$29*$B$25</f>
        <v>0</v>
      </c>
      <c r="C32" s="50">
        <f>G12*(5/7)*C$29*$B$25</f>
        <v>0</v>
      </c>
      <c r="D32" s="50">
        <f>((G12+K12)*(5/7))*D$29*$B$25</f>
        <v>0</v>
      </c>
      <c r="E32" s="50">
        <f>((G12+K12)*(5/7))*E$29*$B$25</f>
        <v>0</v>
      </c>
      <c r="F32" s="52">
        <f>((G12+K12)*(5/7))*F$29*3</f>
        <v>0</v>
      </c>
      <c r="G32" s="54">
        <f>((D12+M12)*(5/7))*G$29*$B$25</f>
        <v>0</v>
      </c>
      <c r="H32" s="50">
        <f>((D12+M12)*(5/7))*H$29*$B$25</f>
        <v>0</v>
      </c>
      <c r="I32" s="108">
        <f>(E12+F12+J12)*I$29*$B$25</f>
        <v>0</v>
      </c>
      <c r="J32" s="109">
        <f>L12*J$29*$B$25</f>
        <v>0</v>
      </c>
      <c r="K32" s="3"/>
      <c r="L32" s="6"/>
      <c r="M32" s="6"/>
      <c r="N32" s="3"/>
      <c r="O32" s="37"/>
      <c r="P32" s="3"/>
      <c r="Q32" s="3"/>
      <c r="R32" s="37"/>
      <c r="S32" s="3"/>
      <c r="T32" s="3"/>
      <c r="U32" s="3"/>
      <c r="V32" s="6"/>
      <c r="W32" s="6"/>
      <c r="X32" s="128"/>
      <c r="Y32" s="128"/>
      <c r="Z32" s="129"/>
      <c r="AA32" s="127"/>
      <c r="AB32" s="127"/>
      <c r="AC32" s="127"/>
      <c r="AD32" s="127"/>
      <c r="AE32" s="127"/>
      <c r="AF32" s="127"/>
      <c r="AG32" s="127"/>
      <c r="AH32" s="127"/>
      <c r="AJ32" s="127"/>
    </row>
    <row r="33" spans="1:36" ht="15" x14ac:dyDescent="0.25">
      <c r="A33" s="53" t="str">
        <f t="shared" si="7"/>
        <v>Intensive Support</v>
      </c>
      <c r="B33" s="54">
        <f>K13*(5/7)*B$29*$B$25</f>
        <v>0</v>
      </c>
      <c r="C33" s="50">
        <f>G13*(5/7)*C$29*$B$25</f>
        <v>0</v>
      </c>
      <c r="D33" s="50">
        <f>((G13+K13)*(5/7))*D$29*$B$25</f>
        <v>0</v>
      </c>
      <c r="E33" s="50">
        <f>((G13+K13)*(5/7))*E$29*$B$25</f>
        <v>0</v>
      </c>
      <c r="F33" s="52">
        <f>((G13+K13)*(5/7))*F$29*3</f>
        <v>0</v>
      </c>
      <c r="G33" s="54">
        <f>((D13+M13)*(5/7))*G$29*$B$25</f>
        <v>0</v>
      </c>
      <c r="H33" s="50">
        <f>((D13+M13)*(5/7))*H$29*$B$25</f>
        <v>0</v>
      </c>
      <c r="I33" s="108">
        <f>(E13+F13+J13)*I$29*$B$25</f>
        <v>0</v>
      </c>
      <c r="J33" s="109">
        <f>L13*J$29*$B$25</f>
        <v>0</v>
      </c>
      <c r="K33" s="3"/>
      <c r="L33" s="6"/>
      <c r="M33" s="6"/>
      <c r="N33" s="3"/>
      <c r="O33" s="37"/>
      <c r="P33" s="3"/>
      <c r="Q33" s="3"/>
      <c r="R33" s="37"/>
      <c r="S33" s="3"/>
      <c r="T33" s="3"/>
      <c r="U33" s="3"/>
      <c r="V33" s="6"/>
      <c r="W33" s="6"/>
      <c r="X33" s="128"/>
      <c r="Y33" s="128"/>
      <c r="Z33" s="129"/>
      <c r="AA33" s="127"/>
      <c r="AB33" s="127"/>
      <c r="AC33" s="127"/>
      <c r="AD33" s="127"/>
      <c r="AE33" s="127"/>
      <c r="AF33" s="127"/>
      <c r="AG33" s="127"/>
      <c r="AH33" s="127"/>
      <c r="AJ33" s="127"/>
    </row>
    <row r="34" spans="1:36" ht="15" x14ac:dyDescent="0.25">
      <c r="A34" s="53" t="str">
        <f t="shared" si="7"/>
        <v>SILS</v>
      </c>
      <c r="B34" s="54">
        <f>K14*(5/7)*B$29*$B$25</f>
        <v>0</v>
      </c>
      <c r="C34" s="50">
        <f>G14*(5/7)*C$29*$B$25</f>
        <v>0</v>
      </c>
      <c r="D34" s="50">
        <f>((G14+K14)*(5/7))*D$29*$B$25</f>
        <v>0</v>
      </c>
      <c r="E34" s="50">
        <f>((G14+K14)*(5/7))*E$29*$B$25</f>
        <v>0</v>
      </c>
      <c r="F34" s="52">
        <f>((G14+K14)*(5/7))*F$29*3</f>
        <v>0</v>
      </c>
      <c r="G34" s="54">
        <f>((D14+M14)*(5/7))*G$29*$B$25</f>
        <v>0</v>
      </c>
      <c r="H34" s="50">
        <f>((D14+M14)*(5/7))*H$29*$B$25</f>
        <v>0</v>
      </c>
      <c r="I34" s="108">
        <f>(E14+F14+J14)*I$29*$B$25</f>
        <v>0</v>
      </c>
      <c r="J34" s="109">
        <f>L14*J$29*$B$25</f>
        <v>0</v>
      </c>
      <c r="K34" s="3"/>
      <c r="L34" s="6"/>
      <c r="M34" s="6"/>
      <c r="N34" s="3"/>
      <c r="O34" s="37"/>
      <c r="P34" s="3"/>
      <c r="Q34" s="3"/>
      <c r="R34" s="37"/>
      <c r="S34" s="3"/>
      <c r="T34" s="3"/>
      <c r="U34" s="3"/>
      <c r="V34" s="6"/>
      <c r="W34" s="6"/>
      <c r="X34" s="128"/>
      <c r="Y34" s="128"/>
      <c r="Z34" s="129"/>
      <c r="AA34" s="127"/>
      <c r="AB34" s="127"/>
      <c r="AC34" s="127"/>
      <c r="AD34" s="127"/>
      <c r="AE34" s="127"/>
      <c r="AF34" s="127"/>
      <c r="AG34" s="127"/>
      <c r="AH34" s="127"/>
      <c r="AJ34" s="127"/>
    </row>
    <row r="35" spans="1:36" ht="15" x14ac:dyDescent="0.25">
      <c r="A35" s="53" t="str">
        <f t="shared" si="7"/>
        <v>Other (Family Home, APSWs etc)</v>
      </c>
      <c r="B35" s="54">
        <f>K15*(5/7)*B$29*$B$25</f>
        <v>0</v>
      </c>
      <c r="C35" s="50">
        <f>G15*(5/7)*C$29*$B$25</f>
        <v>0</v>
      </c>
      <c r="D35" s="50">
        <f>((G15+K15)*(5/7))*D$29*$B$25</f>
        <v>0</v>
      </c>
      <c r="E35" s="50">
        <f>((G15+K15)*(5/7))*E$29*$B$25</f>
        <v>0</v>
      </c>
      <c r="F35" s="52">
        <f>((G15+K15)*(5/7))*F$29*3</f>
        <v>0</v>
      </c>
      <c r="G35" s="54">
        <f>((D15+M15)*(5/7))*G$29*$B$25</f>
        <v>0</v>
      </c>
      <c r="H35" s="50">
        <f>((D15+M15)*(5/7))*H$29*$B$25</f>
        <v>0</v>
      </c>
      <c r="I35" s="108">
        <f>(E15+F15+J15)*I$29*$B$25</f>
        <v>0</v>
      </c>
      <c r="J35" s="109">
        <f>L15*J$29*$B$25</f>
        <v>0</v>
      </c>
      <c r="K35" s="3"/>
      <c r="L35" s="6"/>
      <c r="M35" s="6"/>
      <c r="N35" s="3"/>
      <c r="O35" s="37"/>
      <c r="P35" s="3"/>
      <c r="Q35" s="3"/>
      <c r="R35" s="37"/>
      <c r="S35" s="3"/>
      <c r="T35" s="3"/>
      <c r="U35" s="3"/>
      <c r="V35" s="6"/>
      <c r="W35" s="6"/>
      <c r="X35" s="128"/>
      <c r="Y35" s="128"/>
      <c r="Z35" s="129"/>
      <c r="AA35" s="127"/>
      <c r="AB35" s="127"/>
      <c r="AC35" s="127"/>
      <c r="AD35" s="127"/>
      <c r="AE35" s="127"/>
      <c r="AF35" s="127"/>
      <c r="AG35" s="127"/>
      <c r="AH35" s="127"/>
      <c r="AJ35" s="127"/>
    </row>
    <row r="36" spans="1:36" ht="15" x14ac:dyDescent="0.25">
      <c r="A36" s="53" t="str">
        <f t="shared" si="7"/>
        <v>Host Family (adults and children)</v>
      </c>
      <c r="B36" s="54">
        <f>K16*(5/7)*B$29*$B$25</f>
        <v>0</v>
      </c>
      <c r="C36" s="50">
        <f>G16*(5/7)*C$29*$B$25</f>
        <v>0</v>
      </c>
      <c r="D36" s="50">
        <f>((G16+K16)*(5/7))*D$29*$B$25</f>
        <v>0</v>
      </c>
      <c r="E36" s="50">
        <f>((G16+K16)*(5/7))*E$29*$B$25</f>
        <v>0</v>
      </c>
      <c r="F36" s="52">
        <f>((G16+K16)*(5/7))*F$29*3</f>
        <v>0</v>
      </c>
      <c r="G36" s="54">
        <f>((D16+M16)*(5/7))*G$29*$B$25</f>
        <v>0</v>
      </c>
      <c r="H36" s="50">
        <f>((D16+M16)*(5/7))*H$29*$B$25</f>
        <v>0</v>
      </c>
      <c r="I36" s="108">
        <f>(E16+F16+J16)*I$29*$B$25</f>
        <v>0</v>
      </c>
      <c r="J36" s="109">
        <f>L16*J$29*$B$25</f>
        <v>0</v>
      </c>
      <c r="K36" s="3"/>
      <c r="L36" s="6"/>
      <c r="M36" s="6"/>
      <c r="N36" s="3"/>
      <c r="O36" s="37"/>
      <c r="P36" s="3"/>
      <c r="Q36" s="3"/>
      <c r="R36" s="37"/>
      <c r="S36" s="3"/>
      <c r="T36" s="3"/>
      <c r="U36" s="3"/>
      <c r="V36" s="6"/>
      <c r="W36" s="6"/>
      <c r="X36" s="128"/>
      <c r="Y36" s="128"/>
      <c r="Z36" s="129"/>
      <c r="AA36" s="127"/>
      <c r="AB36" s="127"/>
      <c r="AC36" s="127"/>
      <c r="AD36" s="127"/>
      <c r="AE36" s="127"/>
      <c r="AF36" s="127"/>
      <c r="AG36" s="127"/>
      <c r="AH36" s="127"/>
      <c r="AJ36" s="127"/>
    </row>
    <row r="37" spans="1:36" ht="15" x14ac:dyDescent="0.25">
      <c r="A37" s="53" t="str">
        <f t="shared" si="7"/>
        <v>VAW Shelter</v>
      </c>
      <c r="B37" s="54">
        <f>K17*(5/7)*B$29*$B$25</f>
        <v>0</v>
      </c>
      <c r="C37" s="50">
        <f>G17*(5/7)*C$29*$B$25</f>
        <v>0</v>
      </c>
      <c r="D37" s="50">
        <f>((G17+K17)*(5/7))*D$29*$B$25</f>
        <v>0</v>
      </c>
      <c r="E37" s="50">
        <f>((G17+K17)*(5/7))*E$29*$B$25</f>
        <v>0</v>
      </c>
      <c r="F37" s="52">
        <f>((G17+K17)*(5/7))*F$29*3</f>
        <v>0</v>
      </c>
      <c r="G37" s="54">
        <f>((D17+M17)*(5/7))*G$29*$B$25</f>
        <v>0</v>
      </c>
      <c r="H37" s="50">
        <f>((D17+M17)*(5/7))*H$29*$B$25</f>
        <v>0</v>
      </c>
      <c r="I37" s="108">
        <f>(E17+F17+J17)*I$29*$B$25</f>
        <v>0</v>
      </c>
      <c r="J37" s="109">
        <f>L17*J$29*$B$25</f>
        <v>0</v>
      </c>
      <c r="K37" s="3"/>
      <c r="L37" s="6"/>
      <c r="M37" s="6"/>
      <c r="N37" s="3"/>
      <c r="O37" s="37"/>
      <c r="P37" s="3"/>
      <c r="Q37" s="3"/>
      <c r="R37" s="37"/>
      <c r="S37" s="3"/>
      <c r="T37" s="3"/>
      <c r="U37" s="3"/>
      <c r="V37" s="6"/>
      <c r="W37" s="6"/>
      <c r="X37" s="128"/>
      <c r="Y37" s="128"/>
      <c r="Z37" s="129"/>
      <c r="AA37" s="127"/>
      <c r="AB37" s="127"/>
      <c r="AC37" s="127"/>
      <c r="AD37" s="127"/>
      <c r="AE37" s="127"/>
      <c r="AF37" s="127"/>
      <c r="AG37" s="127"/>
      <c r="AH37" s="127"/>
      <c r="AJ37" s="127"/>
    </row>
    <row r="38" spans="1:36" ht="15" x14ac:dyDescent="0.25">
      <c r="A38" s="53" t="str">
        <f t="shared" si="7"/>
        <v>YJ Residential</v>
      </c>
      <c r="B38" s="54">
        <f>K18*(5/7)*B$29*$B$25</f>
        <v>0</v>
      </c>
      <c r="C38" s="50">
        <f>G18*(5/7)*C$29*$B$25</f>
        <v>0</v>
      </c>
      <c r="D38" s="50">
        <f>((G18+K18)*(5/7))*D$29*$B$25</f>
        <v>0</v>
      </c>
      <c r="E38" s="50">
        <f>((G18+K18)*(5/7))*E$29*$B$25</f>
        <v>0</v>
      </c>
      <c r="F38" s="52">
        <f>((G18+K18)*(5/7))*F$29*3</f>
        <v>0</v>
      </c>
      <c r="G38" s="54">
        <f>((D18+M18)*(5/7))*G$29*$B$25</f>
        <v>0</v>
      </c>
      <c r="H38" s="50">
        <f>((D18+M18)*(5/7))*H$29*$B$25</f>
        <v>0</v>
      </c>
      <c r="I38" s="108">
        <f>(E18+F18+J18)*I$29*$B$25</f>
        <v>0</v>
      </c>
      <c r="J38" s="109">
        <f>L18*J$29*$B$25</f>
        <v>0</v>
      </c>
      <c r="K38" s="3"/>
      <c r="L38" s="6"/>
      <c r="M38" s="6"/>
      <c r="N38" s="3"/>
      <c r="O38" s="37"/>
      <c r="P38" s="3"/>
      <c r="Q38" s="3"/>
      <c r="R38" s="37"/>
      <c r="S38" s="3"/>
      <c r="T38" s="3"/>
      <c r="U38" s="3"/>
      <c r="V38" s="6"/>
      <c r="W38" s="6"/>
      <c r="X38" s="128"/>
      <c r="Y38" s="128"/>
      <c r="Z38" s="129"/>
      <c r="AA38" s="127"/>
      <c r="AB38" s="127"/>
      <c r="AC38" s="127"/>
      <c r="AD38" s="127"/>
      <c r="AE38" s="127"/>
      <c r="AF38" s="127"/>
      <c r="AG38" s="127"/>
      <c r="AH38" s="127"/>
      <c r="AJ38" s="127"/>
    </row>
    <row r="39" spans="1:36" ht="15" x14ac:dyDescent="0.25">
      <c r="A39" s="53"/>
      <c r="B39" s="54">
        <f>K19*(5/7)*B$29*$B$25</f>
        <v>0</v>
      </c>
      <c r="C39" s="50">
        <f>G19*(5/7)*C$29*$B$25</f>
        <v>0</v>
      </c>
      <c r="D39" s="50">
        <f>((G19+K19)*(5/7))*D$29*$B$25</f>
        <v>0</v>
      </c>
      <c r="E39" s="50">
        <f>((G19+K19)*(5/7))*E$29*$B$25</f>
        <v>0</v>
      </c>
      <c r="F39" s="52">
        <f>((G19+K19)*(5/7))*F$29*3</f>
        <v>0</v>
      </c>
      <c r="G39" s="54">
        <f>((D19+M19)*(5/7))*G$29*$B$25</f>
        <v>0</v>
      </c>
      <c r="H39" s="50">
        <f>((D19+M19)*(5/7))*H$29*$B$25</f>
        <v>0</v>
      </c>
      <c r="I39" s="108">
        <f>(E19+F19+J19)*I$29*$B$25</f>
        <v>0</v>
      </c>
      <c r="J39" s="109">
        <f>L19*J$29*$B$25</f>
        <v>0</v>
      </c>
      <c r="K39" s="3"/>
      <c r="L39" s="6"/>
      <c r="M39" s="6"/>
      <c r="N39" s="3"/>
      <c r="O39" s="37"/>
      <c r="P39" s="3"/>
      <c r="Q39" s="3"/>
      <c r="R39" s="37"/>
      <c r="S39" s="3"/>
      <c r="T39" s="3"/>
      <c r="U39" s="3"/>
      <c r="V39" s="6"/>
      <c r="W39" s="6"/>
      <c r="X39" s="128"/>
      <c r="Y39" s="128"/>
      <c r="Z39" s="129"/>
      <c r="AA39" s="127"/>
      <c r="AB39" s="127"/>
      <c r="AC39" s="127"/>
      <c r="AD39" s="127"/>
      <c r="AE39" s="127"/>
      <c r="AF39" s="127"/>
      <c r="AG39" s="127"/>
      <c r="AH39" s="127"/>
      <c r="AJ39" s="127"/>
    </row>
    <row r="40" spans="1:36" ht="15" x14ac:dyDescent="0.25">
      <c r="A40" s="46" t="s">
        <v>16</v>
      </c>
      <c r="B40" s="33">
        <f t="shared" ref="B40:J40" si="8">SUM(B31:B36)</f>
        <v>300</v>
      </c>
      <c r="C40" s="34">
        <f t="shared" si="8"/>
        <v>80</v>
      </c>
      <c r="D40" s="34">
        <f t="shared" si="8"/>
        <v>560</v>
      </c>
      <c r="E40" s="34">
        <f t="shared" si="8"/>
        <v>210</v>
      </c>
      <c r="F40" s="36">
        <f t="shared" si="8"/>
        <v>90</v>
      </c>
      <c r="G40" s="33">
        <f t="shared" si="8"/>
        <v>3045</v>
      </c>
      <c r="H40" s="34">
        <f t="shared" si="8"/>
        <v>6090</v>
      </c>
      <c r="I40" s="110">
        <f t="shared" si="8"/>
        <v>210</v>
      </c>
      <c r="J40" s="96">
        <f t="shared" si="8"/>
        <v>1995</v>
      </c>
      <c r="K40" s="3"/>
      <c r="L40" s="6"/>
      <c r="M40" s="6"/>
      <c r="N40" s="3"/>
      <c r="O40" s="37"/>
      <c r="P40" s="3"/>
      <c r="Q40" s="3"/>
      <c r="R40" s="37"/>
      <c r="S40" s="3"/>
      <c r="T40" s="3"/>
      <c r="U40" s="3"/>
      <c r="V40" s="6"/>
      <c r="W40" s="6"/>
      <c r="X40" s="128"/>
      <c r="Y40" s="128"/>
      <c r="Z40" s="129"/>
      <c r="AA40" s="127"/>
      <c r="AB40" s="127"/>
      <c r="AC40" s="127"/>
      <c r="AD40" s="127"/>
      <c r="AE40" s="127"/>
      <c r="AF40" s="127"/>
      <c r="AG40" s="127"/>
      <c r="AH40" s="127"/>
      <c r="AJ40" s="127"/>
    </row>
    <row r="41" spans="1:36" ht="15" x14ac:dyDescent="0.25">
      <c r="B41" s="3"/>
      <c r="C41" s="3"/>
      <c r="D41" s="3"/>
      <c r="E41" s="3"/>
      <c r="F41" s="3"/>
      <c r="G41" s="3"/>
      <c r="H41" s="3"/>
      <c r="I41" s="3"/>
      <c r="J41" s="3"/>
      <c r="K41" s="3"/>
      <c r="L41" s="6"/>
      <c r="M41" s="6"/>
      <c r="N41" s="3"/>
      <c r="O41" s="37"/>
      <c r="P41" s="3"/>
      <c r="Q41" s="3"/>
      <c r="R41" s="3"/>
      <c r="S41" s="6"/>
      <c r="T41" s="6"/>
      <c r="U41" s="6"/>
      <c r="V41" s="6"/>
      <c r="W41" s="41"/>
      <c r="X41" s="127"/>
      <c r="Y41" s="127"/>
      <c r="Z41" s="127"/>
      <c r="AA41" s="127"/>
      <c r="AB41" s="127"/>
      <c r="AC41" s="127"/>
      <c r="AD41" s="127"/>
      <c r="AE41" s="127"/>
      <c r="AG41" s="127"/>
    </row>
    <row r="42" spans="1:36" ht="12" customHeight="1" x14ac:dyDescent="0.25">
      <c r="A42" s="55" t="s">
        <v>90</v>
      </c>
      <c r="B42" s="3"/>
      <c r="C42" s="3"/>
      <c r="D42" s="3"/>
      <c r="E42" s="3"/>
      <c r="F42" s="3"/>
      <c r="G42" s="3"/>
      <c r="H42" s="3"/>
      <c r="I42" s="3"/>
      <c r="J42" s="3"/>
      <c r="K42" s="3"/>
      <c r="L42" s="6"/>
      <c r="M42" s="6"/>
      <c r="N42" s="3"/>
      <c r="O42" s="37"/>
      <c r="P42" s="3"/>
      <c r="Q42" s="3"/>
      <c r="R42" s="3"/>
      <c r="S42" s="6"/>
      <c r="T42" s="6"/>
      <c r="U42" s="6"/>
      <c r="V42" s="6"/>
      <c r="W42" s="41"/>
      <c r="X42" s="127"/>
      <c r="Y42" s="127"/>
      <c r="Z42" s="127"/>
      <c r="AA42" s="127"/>
      <c r="AB42" s="127"/>
      <c r="AC42" s="127"/>
      <c r="AD42" s="127"/>
      <c r="AE42" s="127"/>
      <c r="AG42" s="127"/>
    </row>
    <row r="43" spans="1:36" ht="12" customHeight="1" x14ac:dyDescent="0.25">
      <c r="A43" s="55" t="s">
        <v>91</v>
      </c>
      <c r="B43" s="3"/>
      <c r="C43" s="3"/>
      <c r="D43" s="3"/>
      <c r="E43" s="3"/>
      <c r="F43" s="3"/>
      <c r="G43" s="3"/>
      <c r="H43" s="3"/>
      <c r="I43" s="3"/>
      <c r="J43" s="3"/>
      <c r="K43" s="3"/>
      <c r="L43" s="6"/>
      <c r="M43" s="6"/>
      <c r="N43" s="3"/>
      <c r="O43" s="37"/>
      <c r="P43" s="3"/>
      <c r="Q43" s="3"/>
      <c r="R43" s="3"/>
      <c r="S43" s="6"/>
      <c r="T43" s="6"/>
      <c r="U43" s="6"/>
      <c r="V43" s="6"/>
      <c r="W43" s="41"/>
      <c r="X43" s="127"/>
      <c r="Y43" s="127"/>
      <c r="Z43" s="127"/>
      <c r="AA43" s="127"/>
      <c r="AB43" s="127"/>
      <c r="AC43" s="127"/>
      <c r="AD43" s="127"/>
      <c r="AE43" s="127"/>
      <c r="AG43" s="127"/>
    </row>
    <row r="44" spans="1:36" ht="12" customHeight="1" x14ac:dyDescent="0.25">
      <c r="A44" s="55" t="s">
        <v>53</v>
      </c>
      <c r="B44" s="38"/>
      <c r="C44" s="38"/>
      <c r="D44" s="3"/>
      <c r="E44" s="3"/>
      <c r="F44" s="3"/>
      <c r="G44" s="3"/>
      <c r="H44" s="3"/>
      <c r="I44" s="39"/>
      <c r="J44" s="40"/>
      <c r="K44" s="40"/>
      <c r="L44" s="3"/>
      <c r="M44" s="3"/>
      <c r="N44" s="3"/>
      <c r="O44" s="37"/>
      <c r="P44" s="3"/>
      <c r="Q44" s="3"/>
      <c r="R44" s="3"/>
      <c r="S44" s="6"/>
      <c r="T44" s="6"/>
      <c r="U44" s="6"/>
      <c r="V44" s="6"/>
      <c r="W44" s="41"/>
      <c r="X44" s="127"/>
      <c r="Y44" s="127"/>
      <c r="Z44" s="127"/>
      <c r="AA44" s="127"/>
      <c r="AB44" s="127"/>
      <c r="AC44" s="127"/>
      <c r="AD44" s="127"/>
      <c r="AE44" s="127"/>
      <c r="AG44" s="127"/>
    </row>
    <row r="45" spans="1:36" ht="12" customHeight="1" x14ac:dyDescent="0.25">
      <c r="A45" s="55" t="s">
        <v>63</v>
      </c>
      <c r="B45" s="38"/>
      <c r="C45" s="38"/>
      <c r="D45" s="3"/>
      <c r="E45" s="3"/>
      <c r="F45" s="3"/>
      <c r="G45" s="3"/>
      <c r="H45" s="3"/>
      <c r="I45" s="39"/>
      <c r="J45" s="40"/>
      <c r="K45" s="40"/>
      <c r="L45" s="3"/>
      <c r="M45" s="3"/>
      <c r="N45" s="3"/>
      <c r="O45" s="37"/>
      <c r="P45" s="3"/>
      <c r="Q45" s="3"/>
      <c r="R45" s="3"/>
      <c r="S45" s="6"/>
      <c r="T45" s="6"/>
      <c r="U45" s="6"/>
      <c r="V45" s="6"/>
      <c r="W45" s="41"/>
      <c r="X45" s="127"/>
      <c r="Y45" s="127"/>
      <c r="Z45" s="127"/>
      <c r="AA45" s="127"/>
      <c r="AB45" s="127"/>
      <c r="AC45" s="127"/>
      <c r="AD45" s="127"/>
      <c r="AE45" s="127"/>
      <c r="AG45" s="127"/>
    </row>
    <row r="46" spans="1:36" ht="12" customHeight="1" x14ac:dyDescent="0.25">
      <c r="A46" s="55" t="s">
        <v>65</v>
      </c>
      <c r="B46" s="38"/>
      <c r="C46" s="38"/>
      <c r="D46" s="3"/>
      <c r="E46" s="3"/>
      <c r="F46" s="3"/>
      <c r="G46" s="3"/>
      <c r="H46" s="3"/>
      <c r="I46" s="39"/>
      <c r="J46" s="40"/>
      <c r="K46" s="40"/>
      <c r="L46" s="3"/>
      <c r="M46" s="3"/>
      <c r="N46" s="3"/>
      <c r="O46" s="37"/>
      <c r="P46" s="3"/>
      <c r="Q46" s="3"/>
      <c r="R46" s="3"/>
      <c r="S46" s="6"/>
      <c r="T46" s="6"/>
      <c r="U46" s="6"/>
      <c r="V46" s="6"/>
      <c r="W46" s="41"/>
      <c r="X46" s="127"/>
      <c r="Y46" s="127"/>
      <c r="Z46" s="127"/>
      <c r="AA46" s="127"/>
      <c r="AB46" s="127"/>
      <c r="AC46" s="127"/>
      <c r="AD46" s="127"/>
      <c r="AE46" s="127"/>
      <c r="AG46" s="127"/>
    </row>
    <row r="47" spans="1:36" ht="12" customHeight="1" x14ac:dyDescent="0.25">
      <c r="A47" s="55" t="s">
        <v>93</v>
      </c>
      <c r="B47" s="38"/>
      <c r="C47" s="38"/>
      <c r="D47" s="3"/>
      <c r="E47" s="3"/>
      <c r="F47" s="3"/>
      <c r="G47" s="3"/>
      <c r="H47" s="3"/>
      <c r="I47" s="39"/>
      <c r="J47" s="40"/>
      <c r="K47" s="40"/>
      <c r="L47" s="3"/>
      <c r="M47" s="3"/>
      <c r="N47" s="3"/>
      <c r="O47" s="37"/>
      <c r="P47" s="3"/>
      <c r="Q47" s="3"/>
      <c r="R47" s="3"/>
      <c r="S47" s="6"/>
      <c r="T47" s="6"/>
      <c r="U47" s="6"/>
      <c r="V47" s="6"/>
      <c r="W47" s="41"/>
      <c r="X47" s="127"/>
      <c r="Y47" s="127"/>
      <c r="Z47" s="127"/>
      <c r="AA47" s="127"/>
      <c r="AB47" s="127"/>
      <c r="AC47" s="127"/>
      <c r="AD47" s="127"/>
      <c r="AE47" s="127"/>
      <c r="AG47" s="127"/>
    </row>
    <row r="48" spans="1:36" ht="15" x14ac:dyDescent="0.25">
      <c r="A48" s="3"/>
      <c r="B48" s="38"/>
      <c r="C48" s="38"/>
      <c r="D48" s="3"/>
      <c r="E48" s="3"/>
      <c r="F48" s="3"/>
      <c r="G48" s="3"/>
      <c r="H48" s="3"/>
      <c r="I48" s="39"/>
      <c r="J48" s="40"/>
      <c r="K48" s="40"/>
      <c r="L48" s="3"/>
      <c r="M48" s="3"/>
      <c r="N48" s="3"/>
      <c r="O48" s="37"/>
      <c r="P48" s="3"/>
      <c r="Q48" s="3"/>
      <c r="R48" s="3"/>
      <c r="S48" s="6"/>
      <c r="T48" s="6"/>
      <c r="U48" s="6"/>
      <c r="V48" s="6"/>
      <c r="W48" s="41"/>
      <c r="X48" s="127"/>
      <c r="Y48" s="127"/>
      <c r="Z48" s="127"/>
      <c r="AA48" s="127"/>
      <c r="AB48" s="127"/>
      <c r="AC48" s="127"/>
      <c r="AD48" s="127"/>
      <c r="AE48" s="127"/>
      <c r="AG48" s="127"/>
    </row>
    <row r="49" spans="1:32" ht="15" x14ac:dyDescent="0.25">
      <c r="A49" s="3"/>
      <c r="B49" s="3"/>
      <c r="C49" s="3"/>
      <c r="D49" s="3"/>
      <c r="E49" s="3"/>
      <c r="F49" s="3"/>
      <c r="G49" s="3"/>
      <c r="H49" s="39"/>
      <c r="I49" s="40"/>
      <c r="J49" s="40"/>
      <c r="K49" s="3"/>
      <c r="L49" s="3"/>
      <c r="M49" s="3"/>
      <c r="N49" s="37"/>
      <c r="O49" s="3"/>
      <c r="P49" s="3"/>
      <c r="Q49" s="3"/>
      <c r="R49" s="6"/>
      <c r="S49" s="6"/>
      <c r="T49" s="6"/>
      <c r="U49" s="6"/>
      <c r="V49" s="41"/>
      <c r="W49" s="127"/>
      <c r="X49" s="127"/>
      <c r="Y49" s="127"/>
      <c r="Z49" s="127"/>
      <c r="AA49" s="127"/>
      <c r="AB49" s="127"/>
      <c r="AC49" s="127"/>
      <c r="AD49" s="127"/>
      <c r="AF49" s="127"/>
    </row>
    <row r="50" spans="1:32" ht="15" x14ac:dyDescent="0.25">
      <c r="Q50" s="3"/>
      <c r="R50" s="6"/>
      <c r="S50" s="6"/>
      <c r="T50" s="6"/>
      <c r="U50" s="6"/>
      <c r="V50" s="41"/>
      <c r="W50" s="127"/>
      <c r="X50" s="127"/>
      <c r="Y50" s="127"/>
      <c r="Z50" s="127"/>
      <c r="AA50" s="127"/>
      <c r="AB50" s="127"/>
      <c r="AC50" s="127"/>
      <c r="AD50" s="127"/>
      <c r="AF50" s="127"/>
    </row>
    <row r="51" spans="1:32" ht="15" x14ac:dyDescent="0.25">
      <c r="Q51" s="3"/>
      <c r="R51" s="6"/>
      <c r="S51" s="6"/>
      <c r="T51" s="6"/>
      <c r="U51" s="6"/>
      <c r="V51" s="41"/>
      <c r="W51" s="127"/>
      <c r="X51" s="127"/>
      <c r="Y51" s="127"/>
      <c r="Z51" s="127"/>
      <c r="AA51" s="127"/>
      <c r="AB51" s="127"/>
      <c r="AC51" s="127"/>
      <c r="AD51" s="127"/>
      <c r="AF51" s="127"/>
    </row>
    <row r="52" spans="1:32" ht="15" x14ac:dyDescent="0.25">
      <c r="Q52" s="3"/>
      <c r="R52" s="6"/>
      <c r="S52" s="6"/>
      <c r="T52" s="6"/>
      <c r="U52" s="6"/>
      <c r="V52" s="41"/>
      <c r="W52" s="127"/>
      <c r="X52" s="127"/>
      <c r="Y52" s="127"/>
      <c r="Z52" s="127"/>
      <c r="AA52" s="127"/>
      <c r="AB52" s="127"/>
      <c r="AC52" s="127"/>
      <c r="AD52" s="127"/>
      <c r="AF52" s="127"/>
    </row>
    <row r="53" spans="1:32" ht="15" x14ac:dyDescent="0.25">
      <c r="Q53" s="3"/>
      <c r="R53" s="6"/>
      <c r="S53" s="6"/>
      <c r="T53" s="6"/>
      <c r="U53" s="6"/>
      <c r="V53" s="41"/>
      <c r="W53" s="127"/>
      <c r="X53" s="127"/>
      <c r="Y53" s="127"/>
      <c r="Z53" s="127"/>
      <c r="AA53" s="127"/>
      <c r="AB53" s="127"/>
      <c r="AC53" s="127"/>
      <c r="AD53" s="127"/>
      <c r="AF53" s="127"/>
    </row>
    <row r="54" spans="1:32" ht="15" x14ac:dyDescent="0.25">
      <c r="Q54" s="3"/>
      <c r="R54" s="6"/>
      <c r="S54" s="6"/>
      <c r="T54" s="6"/>
      <c r="U54" s="6"/>
      <c r="V54" s="41"/>
      <c r="W54" s="127"/>
      <c r="X54" s="127"/>
      <c r="Y54" s="127"/>
      <c r="Z54" s="127"/>
      <c r="AA54" s="127"/>
      <c r="AB54" s="127"/>
      <c r="AC54" s="127"/>
      <c r="AD54" s="127"/>
      <c r="AF54" s="127"/>
    </row>
    <row r="55" spans="1:32" ht="15" x14ac:dyDescent="0.25">
      <c r="Q55" s="3"/>
      <c r="R55" s="6"/>
      <c r="S55" s="6"/>
      <c r="T55" s="6"/>
      <c r="U55" s="6"/>
      <c r="V55" s="41"/>
      <c r="W55" s="127"/>
      <c r="X55" s="127"/>
      <c r="Y55" s="127"/>
      <c r="Z55" s="127"/>
      <c r="AA55" s="127"/>
      <c r="AB55" s="127"/>
      <c r="AC55" s="127"/>
      <c r="AD55" s="127"/>
      <c r="AF55" s="127"/>
    </row>
    <row r="56" spans="1:32" ht="15" x14ac:dyDescent="0.25">
      <c r="Q56" s="3"/>
      <c r="R56" s="6"/>
      <c r="S56" s="6"/>
      <c r="T56" s="6"/>
      <c r="U56" s="6"/>
      <c r="V56" s="41"/>
      <c r="W56" s="127"/>
      <c r="X56" s="127"/>
      <c r="Y56" s="127"/>
      <c r="Z56" s="127"/>
      <c r="AA56" s="127"/>
      <c r="AB56" s="127"/>
      <c r="AC56" s="127"/>
      <c r="AD56" s="127"/>
      <c r="AF56" s="127"/>
    </row>
    <row r="57" spans="1:32" ht="15" x14ac:dyDescent="0.25">
      <c r="Q57" s="3"/>
      <c r="R57" s="6"/>
      <c r="S57" s="6"/>
      <c r="T57" s="6"/>
      <c r="U57" s="6"/>
      <c r="V57" s="41"/>
      <c r="W57" s="127"/>
      <c r="X57" s="127"/>
      <c r="Y57" s="127"/>
      <c r="Z57" s="127"/>
      <c r="AA57" s="127"/>
      <c r="AB57" s="127"/>
      <c r="AC57" s="127"/>
      <c r="AD57" s="127"/>
      <c r="AF57" s="127"/>
    </row>
    <row r="58" spans="1:32" ht="15" x14ac:dyDescent="0.25">
      <c r="Q58" s="3"/>
      <c r="R58" s="3"/>
      <c r="S58" s="3"/>
      <c r="T58" s="3"/>
      <c r="U58" s="3"/>
      <c r="V58" s="3"/>
    </row>
    <row r="59" spans="1:32" ht="15" x14ac:dyDescent="0.25">
      <c r="Q59" s="3"/>
      <c r="R59" s="3"/>
      <c r="S59" s="3"/>
      <c r="T59" s="3"/>
      <c r="U59" s="3"/>
      <c r="V59" s="3"/>
    </row>
    <row r="60" spans="1:32" ht="15" x14ac:dyDescent="0.25">
      <c r="Q60" s="3"/>
      <c r="R60" s="3"/>
      <c r="S60" s="3"/>
      <c r="T60" s="3"/>
      <c r="U60" s="3"/>
      <c r="V60" s="3"/>
      <c r="W60" s="3"/>
    </row>
    <row r="61" spans="1:32" ht="15" x14ac:dyDescent="0.25">
      <c r="Q61" s="3"/>
      <c r="R61" s="3"/>
      <c r="S61" s="3"/>
      <c r="T61" s="3"/>
      <c r="U61" s="3"/>
      <c r="V61" s="3"/>
      <c r="W61" s="3"/>
    </row>
    <row r="62" spans="1:32" ht="15" x14ac:dyDescent="0.25">
      <c r="Q62" s="3"/>
      <c r="R62" s="3"/>
      <c r="S62" s="3"/>
      <c r="T62" s="3"/>
      <c r="U62" s="3"/>
      <c r="V62" s="3"/>
      <c r="W62" s="3"/>
    </row>
    <row r="63" spans="1:32" ht="15" x14ac:dyDescent="0.25">
      <c r="Q63" s="3"/>
      <c r="R63" s="3"/>
      <c r="S63" s="3"/>
      <c r="T63" s="3"/>
      <c r="U63" s="3"/>
      <c r="V63" s="3"/>
      <c r="W63" s="3"/>
    </row>
    <row r="64" spans="1:32" ht="15" x14ac:dyDescent="0.25">
      <c r="Q64" s="3"/>
      <c r="R64" s="3"/>
      <c r="S64" s="3"/>
      <c r="T64" s="3"/>
      <c r="U64" s="3"/>
      <c r="V64" s="3"/>
      <c r="W64" s="3"/>
    </row>
    <row r="65" spans="17:23" ht="15" x14ac:dyDescent="0.25">
      <c r="Q65" s="3"/>
      <c r="R65" s="3"/>
      <c r="S65" s="3"/>
      <c r="T65" s="3"/>
      <c r="U65" s="3"/>
      <c r="V65" s="3"/>
      <c r="W65" s="3"/>
    </row>
    <row r="66" spans="17:23" ht="15" x14ac:dyDescent="0.25">
      <c r="Q66" s="3"/>
      <c r="R66" s="3"/>
      <c r="S66" s="3"/>
      <c r="T66" s="3"/>
      <c r="U66" s="3"/>
      <c r="V66" s="3"/>
      <c r="W66" s="3"/>
    </row>
    <row r="67" spans="17:23" ht="15" x14ac:dyDescent="0.25">
      <c r="Q67" s="3"/>
      <c r="R67" s="3"/>
      <c r="S67" s="3"/>
      <c r="T67" s="3"/>
      <c r="U67" s="3"/>
      <c r="V67" s="3"/>
      <c r="W67" s="3"/>
    </row>
    <row r="68" spans="17:23" ht="15" x14ac:dyDescent="0.25">
      <c r="Q68" s="3"/>
      <c r="R68" s="3"/>
      <c r="S68" s="3"/>
      <c r="T68" s="3"/>
      <c r="U68" s="3"/>
      <c r="V68" s="3"/>
      <c r="W68" s="3"/>
    </row>
    <row r="69" spans="17:23" ht="15" x14ac:dyDescent="0.25">
      <c r="Q69" s="3"/>
      <c r="R69" s="3"/>
      <c r="S69" s="3"/>
      <c r="T69" s="3"/>
      <c r="U69" s="3"/>
      <c r="V69" s="3"/>
      <c r="W69" s="3"/>
    </row>
    <row r="70" spans="17:23" ht="15" x14ac:dyDescent="0.25">
      <c r="Q70" s="3"/>
      <c r="R70" s="3"/>
      <c r="S70" s="3"/>
      <c r="T70" s="3"/>
      <c r="V70" s="3"/>
      <c r="W70" s="3"/>
    </row>
    <row r="71" spans="17:23" ht="15" x14ac:dyDescent="0.25">
      <c r="V71" s="3"/>
      <c r="W71" s="3"/>
    </row>
    <row r="72" spans="17:23" ht="15" x14ac:dyDescent="0.25">
      <c r="V72" s="3"/>
      <c r="W72" s="3"/>
    </row>
    <row r="73" spans="17:23" ht="15" x14ac:dyDescent="0.25">
      <c r="V73" s="3"/>
      <c r="W73" s="3"/>
    </row>
    <row r="74" spans="17:23" ht="15" x14ac:dyDescent="0.25">
      <c r="V74" s="3"/>
      <c r="W74" s="3"/>
    </row>
    <row r="75" spans="17:23" ht="15" x14ac:dyDescent="0.25">
      <c r="V75" s="3"/>
      <c r="W75" s="3"/>
    </row>
    <row r="76" spans="17:23" ht="15" x14ac:dyDescent="0.25">
      <c r="V76" s="3"/>
      <c r="W76" s="3"/>
    </row>
    <row r="77" spans="17:23" ht="12.75" x14ac:dyDescent="0.2"/>
    <row r="78" spans="17:23" ht="12.75" x14ac:dyDescent="0.2"/>
    <row r="79" spans="17:23" ht="12.75" x14ac:dyDescent="0.2"/>
    <row r="80" spans="17:23"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sheetData>
  <mergeCells count="3">
    <mergeCell ref="I27:I28"/>
    <mergeCell ref="J27:J28"/>
    <mergeCell ref="A26:A27"/>
  </mergeCells>
  <pageMargins left="0.6" right="0" top="0.5" bottom="0.25" header="0" footer="0.2"/>
  <pageSetup scale="78" orientation="landscape" r:id="rId1"/>
  <headerFooter>
    <oddFooter>&amp;C&amp;8&amp;P&amp;R&amp;8&amp;F |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PPE Calculator - Agencies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Duh</dc:creator>
  <cp:lastModifiedBy>James Duh</cp:lastModifiedBy>
  <cp:lastPrinted>2020-05-12T22:31:45Z</cp:lastPrinted>
  <dcterms:created xsi:type="dcterms:W3CDTF">2020-04-03T19:42:29Z</dcterms:created>
  <dcterms:modified xsi:type="dcterms:W3CDTF">2020-05-12T22:31:59Z</dcterms:modified>
</cp:coreProperties>
</file>